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<sst xmlns="http://schemas.openxmlformats.org/spreadsheetml/2006/main" count="1040" uniqueCount="464">
  <si>
    <t>Pos. naknada za zaštitu od prirodnih i dr. nepogoda gdje je osnovica zbrojni iznos neto prim. po osnovi dr. samostalne djelat. i povremenog samostalnog rada</t>
  </si>
  <si>
    <t>Naknada za vatrogasne jedinice iz premije osiguranja imovine od požara i prirodnih sila</t>
  </si>
  <si>
    <t>Naknada iz funkcionalne premije osiguranja od autoodgovornosti za vatrogasne jedinice</t>
  </si>
  <si>
    <t>Vlastiti prihodi budžetskih/proračunskih korisnika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</si>
  <si>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</si>
  <si>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</si>
  <si>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</si>
  <si>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</si>
  <si>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</si>
  <si>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</si>
  <si>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</si>
  <si>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</si>
  <si>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</si>
  <si>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</si>
  <si>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</si>
  <si>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</si>
  <si>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</si>
  <si>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</si>
  <si>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</si>
  <si>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</si>
  <si>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Ostale naknade</t>
  </si>
  <si>
    <t>2.19.</t>
  </si>
  <si>
    <t>Novčane kazne (neporezne prirode)</t>
  </si>
  <si>
    <t>Ostali prihodi</t>
  </si>
  <si>
    <t>III</t>
  </si>
  <si>
    <t>TEKUĆI TRANSFERI (TRANSFERI I DONACIJE)</t>
  </si>
  <si>
    <t xml:space="preserve">Primljeni tekući transferi od inostranih vlada i međunarodnih organizacija </t>
  </si>
  <si>
    <t>Primljeni tekući transferi od međunarodnih organizacija</t>
  </si>
  <si>
    <t xml:space="preserve"> Primljeni tekući transferi od ostalih razina/nivoa vlasti</t>
  </si>
  <si>
    <t>Primljeni tekući transferi od Države</t>
  </si>
  <si>
    <t>Primljeni tekući transferi od Federacije</t>
  </si>
  <si>
    <t>Primljeni tekući transferi od kantona</t>
  </si>
  <si>
    <t>Primljeni tekući  transferi od općina</t>
  </si>
  <si>
    <t>IV</t>
  </si>
  <si>
    <t>K A P I T A L N I   P R I M I C I</t>
  </si>
  <si>
    <t>Kapitalni primici od prodaje stalnih sredstava</t>
  </si>
  <si>
    <t xml:space="preserve"> Primljeni kapitalni transferi od inostranih vlada i međunarodnih organizacija</t>
  </si>
  <si>
    <t xml:space="preserve"> Primici od finansijske imovine</t>
  </si>
  <si>
    <t>Primici od dugoročnog zaduživanja</t>
  </si>
  <si>
    <t xml:space="preserve">Primici od kratkoročnog zaduživanja </t>
  </si>
  <si>
    <t>S V E U K U P N O  P R I H O D I  I  P R I M I C I  ( I + II + III + IV )</t>
  </si>
  <si>
    <t>PLAĆE I NAKNADE TROŠKOVA ZAPOSLENIH</t>
  </si>
  <si>
    <t>Bruto plaće i naknade plaća</t>
  </si>
  <si>
    <t>Plaće po umanjenju doprinosa iz redovnog rada</t>
  </si>
  <si>
    <t>Doprinosi za PIO / MIO</t>
  </si>
  <si>
    <t>Doprinosi za zdravstveno osiguranje</t>
  </si>
  <si>
    <t>Doprinosi za zapošljavanje</t>
  </si>
  <si>
    <t>Naknade troškova zaposlenih</t>
  </si>
  <si>
    <t>Naknade za prijevoz s posla i na posao</t>
  </si>
  <si>
    <t>Naknade za topli obrok tokom rada</t>
  </si>
  <si>
    <t>Regres za godišnji odmor</t>
  </si>
  <si>
    <t>Jubilarne nagrade za stabilnost u radu, darovi i sl</t>
  </si>
  <si>
    <t>Pomoć u slučaju smrti</t>
  </si>
  <si>
    <t>Pomoć u slučaju ostalih bolesti</t>
  </si>
  <si>
    <t>Otpremnine zbog odlaska u penziju/mirovinu</t>
  </si>
  <si>
    <t>DOPRINOSI POSLODAVCA I OSTALI DOPRINOSI</t>
  </si>
  <si>
    <t xml:space="preserve">Doprinosi poslodavca  </t>
  </si>
  <si>
    <t>IZDACI ZA MATERIJAL, SITAN INVENTAR I USLUGE</t>
  </si>
  <si>
    <t>Putni troškovi</t>
  </si>
  <si>
    <t>Troškovi prevoza u zemlji službenim sredstvima</t>
  </si>
  <si>
    <t>Putovanje, lična/osobna vozila u zemlji</t>
  </si>
  <si>
    <t>Troškovi smještaja za službena putovanja u zemlji</t>
  </si>
  <si>
    <t>Troškovi dnevnica u zemlji</t>
  </si>
  <si>
    <t>-</t>
  </si>
  <si>
    <t>Putni troškovi u zemlji</t>
  </si>
  <si>
    <t>Doprinosi na teret poslodavca</t>
  </si>
  <si>
    <t>Izdaci za energiju</t>
  </si>
  <si>
    <t>Izdaci za električnu energiju</t>
  </si>
  <si>
    <t>Ugalj</t>
  </si>
  <si>
    <t>Drvo</t>
  </si>
  <si>
    <t>Izdaci za komunikaciju i komunalne usluge</t>
  </si>
  <si>
    <t xml:space="preserve">Izdaci za komunikaciju  </t>
  </si>
  <si>
    <t>Izdaci za telefon, telefaks i teleks</t>
  </si>
  <si>
    <t xml:space="preserve">Izdaci za internet </t>
  </si>
  <si>
    <t xml:space="preserve">Izdaci za mobilni telefon </t>
  </si>
  <si>
    <t>Izdaci za komunalne usluge</t>
  </si>
  <si>
    <t>Izdaci za vodu i kanalizaciju</t>
  </si>
  <si>
    <t>Izdaci za usluge održavanja čistoće</t>
  </si>
  <si>
    <t>Nabavka materijala i sitnog inventara</t>
  </si>
  <si>
    <t>Administrativni materijal i sitan inventar</t>
  </si>
  <si>
    <t xml:space="preserve">Materijal za dekoraciju službenih prostorija </t>
  </si>
  <si>
    <t>Sitan inventar</t>
  </si>
  <si>
    <t>Izdaci za ostali administrativni materijal</t>
  </si>
  <si>
    <t>Ostali materijali posebne namjene</t>
  </si>
  <si>
    <t>Hrana i prehrambeni materijal</t>
  </si>
  <si>
    <t xml:space="preserve">Materijal za čišćenje </t>
  </si>
  <si>
    <t>Izdaci za usluge prevoza i goriva</t>
  </si>
  <si>
    <t>Gorivo za prevoz</t>
  </si>
  <si>
    <t>Dizel</t>
  </si>
  <si>
    <t>Prevozne usluge</t>
  </si>
  <si>
    <t>Prevoz robe (vazdušni,cestovni,željeznički)</t>
  </si>
  <si>
    <t>Registracija motornih vozila</t>
  </si>
  <si>
    <t>Izdaci za prevoz ljudi</t>
  </si>
  <si>
    <t>Unajmljivanje imovine,opreme i nemat. imovine</t>
  </si>
  <si>
    <t>Unajmljivanje imovine</t>
  </si>
  <si>
    <t>Unajmljivanje prostora ili zgrada</t>
  </si>
  <si>
    <t>Izdaci za tekuće održavanje</t>
  </si>
  <si>
    <t xml:space="preserve">Materijal za opravke i održavanje </t>
  </si>
  <si>
    <t>Materijal za opravku i održavanje zgrada</t>
  </si>
  <si>
    <t>Materijal za opravku i održavanje opreme</t>
  </si>
  <si>
    <t>Materijal za opravku i održavanje vozila</t>
  </si>
  <si>
    <t>Materijal za opravku i održavanje cesta</t>
  </si>
  <si>
    <t>Usluge opravki i održavanja</t>
  </si>
  <si>
    <t>Indeks 8/6</t>
  </si>
  <si>
    <t>Indeks 8/7</t>
  </si>
  <si>
    <t>Usluge opravki i održavanja zgrada</t>
  </si>
  <si>
    <t>Usluge opravki i održavanja opreme</t>
  </si>
  <si>
    <t xml:space="preserve">Usluge opravki i održavanja vozila </t>
  </si>
  <si>
    <t>Usluge opravki i održavanja cesta,željeznica i most.</t>
  </si>
  <si>
    <t>Usluge bankarstva i platnog prometa</t>
  </si>
  <si>
    <t>Izdaci osiguranja,bankarskih usluga</t>
  </si>
  <si>
    <t>Izdaci bankarskih usluga</t>
  </si>
  <si>
    <t>Ugovorene i druge posebne usluge</t>
  </si>
  <si>
    <t>Izdaci za informisanje</t>
  </si>
  <si>
    <t xml:space="preserve">Usluge reprezentacije </t>
  </si>
  <si>
    <t>Ostale stručne usluge</t>
  </si>
  <si>
    <t>Ostali izdaci za informisanje</t>
  </si>
  <si>
    <t>Usluge za stručno obrazovanje</t>
  </si>
  <si>
    <t>Usluge stručnog obrazovanja</t>
  </si>
  <si>
    <t>Medicinske i laboratorijske usluge</t>
  </si>
  <si>
    <t>Primarna opća zdravstvena zaštita</t>
  </si>
  <si>
    <t xml:space="preserve">Zatezne kamate i troškovi spora </t>
  </si>
  <si>
    <t xml:space="preserve">Zatezne kamate  </t>
  </si>
  <si>
    <t>Izdaci po osnovu drugih samostalni djelatnosti</t>
  </si>
  <si>
    <t>Izdaci za volonterski rad po osnovu ugovora</t>
  </si>
  <si>
    <t xml:space="preserve">Izdaci za rad komisija </t>
  </si>
  <si>
    <t>Izdaci za naknade skupštinskim zastupnicima</t>
  </si>
  <si>
    <t>Izdaci za poreze i doprinose na dohodak</t>
  </si>
  <si>
    <t>Posebna naknada na dohodak za zaštitu od nesreća</t>
  </si>
  <si>
    <t xml:space="preserve">Ostale nespomenute usluge i dadžbine </t>
  </si>
  <si>
    <t>Učešće u zajedničkim projektima i izrada proj.dokum.</t>
  </si>
  <si>
    <t>Tekući grantovi drugim nivoima vlasti</t>
  </si>
  <si>
    <t>Tekući grantovi mjesnim zajednicama</t>
  </si>
  <si>
    <t>Namjenski grantovi drugim nivoima vlasti</t>
  </si>
  <si>
    <t>Transfer za izbore</t>
  </si>
  <si>
    <t>Članarine općine u udruženjima</t>
  </si>
  <si>
    <t>Transfer za Centre za socijalni rad</t>
  </si>
  <si>
    <t>Grantovi pojedincima</t>
  </si>
  <si>
    <t>Grantovi pojedincima po osnovu materij.-soc.</t>
  </si>
  <si>
    <t>Ostali grantovi pojedincima</t>
  </si>
  <si>
    <t>Transfer za posebne namjene</t>
  </si>
  <si>
    <t>Transfer za prevoz učenika</t>
  </si>
  <si>
    <t>Grantovi neprofitnim organizacijama</t>
  </si>
  <si>
    <t>Crveni križ Vareš</t>
  </si>
  <si>
    <t>Učešće u finansiranju udruženja proisteklih iz rata</t>
  </si>
  <si>
    <t>Ostali tekući transferi neprofitnim organizacij.</t>
  </si>
  <si>
    <t>Transfer za parlamentarne političke partije</t>
  </si>
  <si>
    <t>Subvencije privatnim preduzećima i poduzetnic.</t>
  </si>
  <si>
    <t>Poticaj poljoprivrednoj proizvodnji</t>
  </si>
  <si>
    <t>Drugi tekući rashodi</t>
  </si>
  <si>
    <t xml:space="preserve">Naknade za povrat više ili pogrešno uplaćenih sredst. </t>
  </si>
  <si>
    <t>Kapitalni grantovi drugim nivoima vlasti</t>
  </si>
  <si>
    <t>Kapitalni grantovi mjesnim zajednicama</t>
  </si>
  <si>
    <t>Učešće u sufinansiranju JU "Dječije obdanište"</t>
  </si>
  <si>
    <t>Učešće u subvencioniranju pučke kuhinje</t>
  </si>
  <si>
    <t>4.4.</t>
  </si>
  <si>
    <t>7.3.</t>
  </si>
  <si>
    <t>7.4.</t>
  </si>
  <si>
    <t>7.5.</t>
  </si>
  <si>
    <t>7.6.</t>
  </si>
  <si>
    <t>7.7.</t>
  </si>
  <si>
    <t>7.8.</t>
  </si>
  <si>
    <t>8.</t>
  </si>
  <si>
    <t>8.1.</t>
  </si>
  <si>
    <t>9.</t>
  </si>
  <si>
    <t>9.1.</t>
  </si>
  <si>
    <t>9.2.</t>
  </si>
  <si>
    <t>9.3.</t>
  </si>
  <si>
    <t>9.4.</t>
  </si>
  <si>
    <t>9.5.</t>
  </si>
  <si>
    <t>9.6.</t>
  </si>
  <si>
    <t>9.7.</t>
  </si>
  <si>
    <t>9.9.</t>
  </si>
  <si>
    <t>9.10.</t>
  </si>
  <si>
    <t>9.11.</t>
  </si>
  <si>
    <t>9.12.</t>
  </si>
  <si>
    <t>9.13.</t>
  </si>
  <si>
    <t>9.14.</t>
  </si>
  <si>
    <t>9.17.</t>
  </si>
  <si>
    <t>1.8.</t>
  </si>
  <si>
    <t>3.7.</t>
  </si>
  <si>
    <t>3.8.</t>
  </si>
  <si>
    <t>V</t>
  </si>
  <si>
    <t>Stručne usluge</t>
  </si>
  <si>
    <t xml:space="preserve">Ostale usluge  </t>
  </si>
  <si>
    <t>Transfer za posebne namjene-elem. nepogode</t>
  </si>
  <si>
    <t>Subvencije javnim preduzećima</t>
  </si>
  <si>
    <t>Subvencije troškova Službe hitne pomoći</t>
  </si>
  <si>
    <t>Subvencije troškova komunalnih usluga</t>
  </si>
  <si>
    <t>4.5.</t>
  </si>
  <si>
    <t>Učešće u sufinansiranju vjerskih zajednica</t>
  </si>
  <si>
    <t>VI</t>
  </si>
  <si>
    <t>K A P I T A L N I   I Z D A C I</t>
  </si>
  <si>
    <t>Izdaci za nabavku stalnih sredstava</t>
  </si>
  <si>
    <t>Kompjuterska oprema</t>
  </si>
  <si>
    <t>Motorna vozila</t>
  </si>
  <si>
    <t>Licenca za korištenje zemljišta, patenata</t>
  </si>
  <si>
    <t>Investiciono održavanje zgrada</t>
  </si>
  <si>
    <t>Prihodi od poreza na dohodak fizičkih osoba od ulaganja kapitala</t>
  </si>
  <si>
    <t>VII</t>
  </si>
  <si>
    <t>IZVORI SREDSTAVA REZERVI</t>
  </si>
  <si>
    <t>Rezerve</t>
  </si>
  <si>
    <t>Zakonske rezerve</t>
  </si>
  <si>
    <t xml:space="preserve"> </t>
  </si>
  <si>
    <t>Poštanske usluge</t>
  </si>
  <si>
    <t>Benzin</t>
  </si>
  <si>
    <t>Transfer za kulturu-Centar za kulturu</t>
  </si>
  <si>
    <t>Namještaj</t>
  </si>
  <si>
    <t>Rekonstrukcija cesta i mostova</t>
  </si>
  <si>
    <t>TEKUĆI GRANTOVI I DR.TEKUĆI RASHODI</t>
  </si>
  <si>
    <t>KAPITALNI GRANTOVI</t>
  </si>
  <si>
    <t>5.5.</t>
  </si>
  <si>
    <t>5.6.</t>
  </si>
  <si>
    <t>5.7.</t>
  </si>
  <si>
    <t>9.8.</t>
  </si>
  <si>
    <t>9.15.</t>
  </si>
  <si>
    <t>O IZVRŠENJU BUDŽETA/PRORAČUNA OPĆINE VAREŠ</t>
  </si>
  <si>
    <t>Bosna i Hercegovina</t>
  </si>
  <si>
    <t>Federacija Bosne i Hercegovine</t>
  </si>
  <si>
    <t>Zeničko-dobojski kanton</t>
  </si>
  <si>
    <t>OPĆINA VAREŠ</t>
  </si>
  <si>
    <t>OPĆINSKO VIJEĆE</t>
  </si>
  <si>
    <r>
      <t xml:space="preserve">adresa: </t>
    </r>
    <r>
      <rPr>
        <sz val="12"/>
        <rFont val="Times New Roman"/>
        <family val="1"/>
      </rPr>
      <t>Zvijezda 34, 71330 Vareš</t>
    </r>
  </si>
  <si>
    <r>
      <t xml:space="preserve">identifikacijski broj: </t>
    </r>
    <r>
      <rPr>
        <sz val="12"/>
        <rFont val="Times New Roman"/>
        <family val="1"/>
      </rPr>
      <t>4218285300002</t>
    </r>
  </si>
  <si>
    <r>
      <t>depozitni račun:</t>
    </r>
    <r>
      <rPr>
        <sz val="12"/>
        <rFont val="Times New Roman"/>
        <family val="1"/>
      </rPr>
      <t xml:space="preserve"> 3380002210017420</t>
    </r>
  </si>
  <si>
    <r>
      <t>tel.:</t>
    </r>
    <r>
      <rPr>
        <sz val="12"/>
        <rFont val="Times New Roman"/>
        <family val="1"/>
      </rPr>
      <t xml:space="preserve"> 00387 32 848 100;</t>
    </r>
    <r>
      <rPr>
        <b/>
        <sz val="12"/>
        <rFont val="Times New Roman"/>
        <family val="1"/>
      </rPr>
      <t xml:space="preserve"> fax: </t>
    </r>
    <r>
      <rPr>
        <sz val="12"/>
        <rFont val="Times New Roman"/>
        <family val="1"/>
      </rPr>
      <t>848 150</t>
    </r>
  </si>
  <si>
    <r>
      <t>web:</t>
    </r>
    <r>
      <rPr>
        <sz val="12"/>
        <rFont val="Times New Roman"/>
        <family val="1"/>
      </rPr>
      <t xml:space="preserve"> www.vares.info</t>
    </r>
  </si>
  <si>
    <r>
      <t>e-mail:</t>
    </r>
    <r>
      <rPr>
        <sz val="12"/>
        <rFont val="Times New Roman"/>
        <family val="1"/>
      </rPr>
      <t xml:space="preserve"> vares@bih.net.ba</t>
    </r>
  </si>
  <si>
    <t>-1-</t>
  </si>
  <si>
    <t>-2-</t>
  </si>
  <si>
    <t>-3-</t>
  </si>
  <si>
    <t>-4-</t>
  </si>
  <si>
    <t>R.br.</t>
  </si>
  <si>
    <t>Glavna kategorija</t>
  </si>
  <si>
    <t>Podkategorija</t>
  </si>
  <si>
    <t>Analitički konto</t>
  </si>
  <si>
    <t>NAZIV VRSTE PRIHODA</t>
  </si>
  <si>
    <t>-5-</t>
  </si>
  <si>
    <t>-6-</t>
  </si>
  <si>
    <t>-7-</t>
  </si>
  <si>
    <t>-8-</t>
  </si>
  <si>
    <t>-9-</t>
  </si>
  <si>
    <t>-10-</t>
  </si>
  <si>
    <t>-11-</t>
  </si>
  <si>
    <t>I</t>
  </si>
  <si>
    <t>PRIHODI OD POREZA</t>
  </si>
  <si>
    <t>1.</t>
  </si>
  <si>
    <t>Porezi na dobit pojedinaca i poduzeća</t>
  </si>
  <si>
    <t>Porez na dobit od privrednih i profesionalnih djelatnosti (zaostale uplate poreza)</t>
  </si>
  <si>
    <t>Porez na temelju autorskih prava, patenata i tehničkih unapređenja (zaostale uplate poreza)</t>
  </si>
  <si>
    <t>1.1.</t>
  </si>
  <si>
    <t>1.2.</t>
  </si>
  <si>
    <t>Porez na prihod od imovine i imovinskih prava (zaostale uplate poreza)</t>
  </si>
  <si>
    <t>1.3.</t>
  </si>
  <si>
    <t>2.</t>
  </si>
  <si>
    <t>Porezi na plaću i radnu snagu</t>
  </si>
  <si>
    <t>Porezi na plaću i druga osobna primanja (zaostale uplate poreza)</t>
  </si>
  <si>
    <t>2.1.</t>
  </si>
  <si>
    <t>Porezi na dodatna primanja (zaostale uplate poreza)</t>
  </si>
  <si>
    <t>2.2.</t>
  </si>
  <si>
    <t>3.</t>
  </si>
  <si>
    <t>Porez na imovinu</t>
  </si>
  <si>
    <t>Porez na imovinu od fizičkih osoba</t>
  </si>
  <si>
    <t>3.1.</t>
  </si>
  <si>
    <t>Porez na imovinu od pravnih osoba</t>
  </si>
  <si>
    <t>Porez na nasljeđe i darove</t>
  </si>
  <si>
    <t>Porez na promet nepokretnosti - fizičkih osoba</t>
  </si>
  <si>
    <t>Porez na imovinu za putnička vozila</t>
  </si>
  <si>
    <t>Porez na promet nepokretnosti pravnih osoba</t>
  </si>
  <si>
    <t>3.2.</t>
  </si>
  <si>
    <t>3.3.</t>
  </si>
  <si>
    <t>3.4.</t>
  </si>
  <si>
    <t>3.5.</t>
  </si>
  <si>
    <t>3.6.</t>
  </si>
  <si>
    <t>4.</t>
  </si>
  <si>
    <t>Domaći porezi na dobra i usluge (zaostale obveze na temelju poreza na promet dobara i usluga)</t>
  </si>
  <si>
    <t>Porez na promet proizvoda i usluga</t>
  </si>
  <si>
    <t>Porez na promet usluga, osim usl. u građevinarstvu</t>
  </si>
  <si>
    <t>4.1.</t>
  </si>
  <si>
    <t>4.2.</t>
  </si>
  <si>
    <t>4.3.</t>
  </si>
  <si>
    <t>5.</t>
  </si>
  <si>
    <t>Porez na dohodak</t>
  </si>
  <si>
    <t>Prihodi od poreza na dohodak fizičkih osoba od nesamostalne djelatnosti</t>
  </si>
  <si>
    <t>Prihodi od poreza na dohodak fizičkih osoba od samostalne djelatnosti</t>
  </si>
  <si>
    <t>Prihodi od poreza na dohodak fizičkih osoba od imovine i imovinskih prava</t>
  </si>
  <si>
    <t>Prihodi od poreza na dohodak fizičkih osoba na dobitke od nagradnih igara i igara na sreću</t>
  </si>
  <si>
    <t xml:space="preserve">Prihodi od poreza na dohodak od drugih samostalnih djelatnosti </t>
  </si>
  <si>
    <t>Prihodi od poreza na dohodak po konačnom obračunu</t>
  </si>
  <si>
    <t>5.1.</t>
  </si>
  <si>
    <t>5.2.</t>
  </si>
  <si>
    <t>5.3.</t>
  </si>
  <si>
    <t>5.4.</t>
  </si>
  <si>
    <t>6.</t>
  </si>
  <si>
    <t xml:space="preserve">Prihodi od indirektnih / neizravnih poreza </t>
  </si>
  <si>
    <t>Prihodi od indirektnih / neizravnih poreza koji pripadaju Direkciji cesta</t>
  </si>
  <si>
    <t>Prihodi od indirektnih / neizravnih poreza koji pripadaju jedinicama lokalne samouprave</t>
  </si>
  <si>
    <t>6.1.</t>
  </si>
  <si>
    <t>6.2.</t>
  </si>
  <si>
    <t>7.</t>
  </si>
  <si>
    <t>Ostali porezi</t>
  </si>
  <si>
    <t>Poseban porez na plaću za zaštitu od prirodnih i drugih nesreća (ZAOSTALE OBVEZE)</t>
  </si>
  <si>
    <t>Poseban porez za zaštitu od prirodnih i drugih nesreća po osnovi ugovora o djelu i povremenih i privremenih poslova (Zaostale obveze)</t>
  </si>
  <si>
    <t>7.1.</t>
  </si>
  <si>
    <t>7.2.</t>
  </si>
  <si>
    <t>II</t>
  </si>
  <si>
    <t>NEPOREZNI PRIHODI</t>
  </si>
  <si>
    <t>Prihodi od davanja prava na eksploataciju prirodnih resursa, patenata i autorskih prava</t>
  </si>
  <si>
    <t xml:space="preserve">Prihodi od  iznajmljivanja zemljišta </t>
  </si>
  <si>
    <t>Prihodi od iznajmljivanja ostale materijalne imovine</t>
  </si>
  <si>
    <t>Prihodi od poduzetničkih aktivnosti i imovine i prihodi od pozitivnih tečajnih razlika</t>
  </si>
  <si>
    <t>Prihodi od kamate za depozite u banci</t>
  </si>
  <si>
    <t xml:space="preserve">Prihodi od prodaje stanova koji su u vlasništvu nadležne razine vlasti   </t>
  </si>
  <si>
    <t>1.4.</t>
  </si>
  <si>
    <t>1.5.</t>
  </si>
  <si>
    <t>1.6.</t>
  </si>
  <si>
    <t>1.7.</t>
  </si>
  <si>
    <t>Naknade i pristojbe/takse i prihodi od pružanja javnih usluga</t>
  </si>
  <si>
    <t>Općinske administrativne pristojbe/takse</t>
  </si>
  <si>
    <t>Općinske komunalne naknade za istaknutu firmu</t>
  </si>
  <si>
    <t>Ostale općinske komunalne naknade i pristojbe/takse</t>
  </si>
  <si>
    <t>Naknada za dodijeljeno zemljište</t>
  </si>
  <si>
    <t xml:space="preserve">Naknada za osiguranje od požara  </t>
  </si>
  <si>
    <t>Naknada za korištenje građevinskog zemljišta</t>
  </si>
  <si>
    <t>Naknada po osnovi prirodnih pogodnosti - Renta</t>
  </si>
  <si>
    <t>Naknada za korištenje podataka premjera i katastra</t>
  </si>
  <si>
    <t>Naknada za vršenje usluga iz oblasti premjera i katastra</t>
  </si>
  <si>
    <t>Naknada za upotrebu cesta za vozila pravnih osoba</t>
  </si>
  <si>
    <t>Naknada za upotrebu cesta za vozila građana</t>
  </si>
  <si>
    <t>Naknada za korištenje cestovnog zemljišta</t>
  </si>
  <si>
    <t>Posebna naknada za zaštitu od prirodnih i drugih nepogoda gdje je osnovica zbrojni iznos neto plaće</t>
  </si>
  <si>
    <t>O P I S</t>
  </si>
  <si>
    <t>PRIHODI I PRIMICI</t>
  </si>
  <si>
    <t>RASHODI I IZDACI</t>
  </si>
  <si>
    <t>REZERVE</t>
  </si>
  <si>
    <t>VIŠAK/MANJAK</t>
  </si>
  <si>
    <t>Budžet/proračun Općine Vareš sastoji se od:</t>
  </si>
  <si>
    <t xml:space="preserve"> OPĆI DIO</t>
  </si>
  <si>
    <t>I Prihodi i primici</t>
  </si>
  <si>
    <t>II Rashodi i izdaci</t>
  </si>
  <si>
    <t>III Stalna sredstva</t>
  </si>
  <si>
    <t xml:space="preserve">O P I S </t>
  </si>
  <si>
    <t>Početni saldo</t>
  </si>
  <si>
    <t>Prometni saldo</t>
  </si>
  <si>
    <t>Ukupni saldo</t>
  </si>
  <si>
    <t>Stalna sredstva</t>
  </si>
  <si>
    <t>U K U P N O:</t>
  </si>
  <si>
    <t>711112</t>
  </si>
  <si>
    <t>Porez na dobit od poljoprivrednih djelatnosti (zaostale uplate poreza)</t>
  </si>
  <si>
    <t>NAZIV VRSTE RASHODA</t>
  </si>
  <si>
    <t>Putni troškovi u inozemstvo</t>
  </si>
  <si>
    <t>Troškovi dnevnica u inozemstvu</t>
  </si>
  <si>
    <t>Troškovi prevoza u zemlji javnim sredstvima</t>
  </si>
  <si>
    <t>Troškovi vještačenja, svjedoka i sudaca porotnika</t>
  </si>
  <si>
    <t>Aktivnosti vezane za djelatnost notara</t>
  </si>
  <si>
    <t>Provedba Zakona o stečajnom postupku</t>
  </si>
  <si>
    <t>Komunalna naknada</t>
  </si>
  <si>
    <t>Protupožarna naknada</t>
  </si>
  <si>
    <t>Stanovi</t>
  </si>
  <si>
    <t>Ljetna bašta</t>
  </si>
  <si>
    <t>Zakupnina za stan</t>
  </si>
  <si>
    <t>Kratkoročne obaveze prema fizičkim licima</t>
  </si>
  <si>
    <t>Ostale kratkoročne obaveze</t>
  </si>
  <si>
    <t>Obaveze za plaće</t>
  </si>
  <si>
    <t>Obaveze za naknade plaća</t>
  </si>
  <si>
    <t>Porezi i doprinosi na plaće</t>
  </si>
  <si>
    <t>Ostale obaveze po osnovu rada</t>
  </si>
  <si>
    <t>Inventar</t>
  </si>
  <si>
    <t>Naknada za korištenje gradskog građevinskog zemljišta</t>
  </si>
  <si>
    <t>Kratkoročne tekuće obaveze prema pravnim licima</t>
  </si>
  <si>
    <t>Obaveze prema organima i organizacijama</t>
  </si>
  <si>
    <t>IV Obaveze</t>
  </si>
  <si>
    <t>V Potraživanja</t>
  </si>
  <si>
    <t>I Z V J E Š T A J / I Z V J E Š Ć E</t>
  </si>
  <si>
    <t>Porez na dobitak od igara na sreću</t>
  </si>
  <si>
    <t>Pr.od tr.naplate po osnovu pokretanja postupka pr.naplate</t>
  </si>
  <si>
    <t>Donacije</t>
  </si>
  <si>
    <t>Domnacije od domaćih pravnih i fizičkih osoba</t>
  </si>
  <si>
    <t>Donacije od stranih pravnih osoba</t>
  </si>
  <si>
    <t>Primici od dom.fin.institucija</t>
  </si>
  <si>
    <t>Beneficije za socijalnu zaštitu(subv.porodiljama)</t>
  </si>
  <si>
    <t>Ostale isplata pojedincima(budžet ZDK-udžbenici i dr.)</t>
  </si>
  <si>
    <t>Subvencije ostalim jav.preduz.-Vareš stan</t>
  </si>
  <si>
    <t>6.3.</t>
  </si>
  <si>
    <t>6.4.</t>
  </si>
  <si>
    <t>Izvršenje sudskih presuda i rj.o izvršenju</t>
  </si>
  <si>
    <t>IZDACI ZA KAMATE I OSTALE NAKNADE</t>
  </si>
  <si>
    <t>Izdaci za otplatu dugova</t>
  </si>
  <si>
    <t>Otplate domaćim opskrbljivačima kredita</t>
  </si>
  <si>
    <t>Naknada za otklanjanje posljedica pr.nepogoda</t>
  </si>
  <si>
    <t>Obaveze za kratkoročne kredite i zajmove</t>
  </si>
  <si>
    <t>VIII</t>
  </si>
  <si>
    <t>S V E U K U P N O  R A S H O D I  I  I Z D A C I  ( I+II+III+IV+V+VI+VII+VIII )</t>
  </si>
  <si>
    <t xml:space="preserve">Ostale neplanirane uplate </t>
  </si>
  <si>
    <t xml:space="preserve">Novčane kazne za prekršaje </t>
  </si>
  <si>
    <t xml:space="preserve">Izdaci za usluge po osnovu ugovora o djelu </t>
  </si>
  <si>
    <t>Stalna socijalna pomoć</t>
  </si>
  <si>
    <t>Ostale isplate pojedincima iz materijalno-socijalne sigurnosti (Budžet ZDK)</t>
  </si>
  <si>
    <t>Ostale isplate pojedincima iz materijalno-socijalne sigurnosti (Budžet Općine)</t>
  </si>
  <si>
    <t>Otplate unutarnjeg duga - obaveze za zaposlene</t>
  </si>
  <si>
    <t>Prihodi od pružanja usluga drugima</t>
  </si>
  <si>
    <t xml:space="preserve">Novčane kazne po općinskim propisima </t>
  </si>
  <si>
    <t>Obilježavanje značajnih datuma (dana općine, kulturne manifestacije i državni praznici)</t>
  </si>
  <si>
    <t>Grantovi udruženjima građana, udruženjima proizašlih iz rata, sportskim udruženjima i dr.</t>
  </si>
  <si>
    <t>9.16.</t>
  </si>
  <si>
    <t>1.9.</t>
  </si>
  <si>
    <t>Izdaci telefonskih i poštanskih usluga (PTT)</t>
  </si>
  <si>
    <t>2.20.</t>
  </si>
  <si>
    <t>2.21.</t>
  </si>
  <si>
    <t>Porez na promet osnovnih proizvoda</t>
  </si>
  <si>
    <t>Troškovi prevoza u inostranstvo službenim vozilom</t>
  </si>
  <si>
    <t>Putovanje, lična/osobna vozila u inostranstvo</t>
  </si>
  <si>
    <t>Troškovi smještaja za službena putovanja u inostranstvo</t>
  </si>
  <si>
    <t>Plin</t>
  </si>
  <si>
    <t>Izdaci za usluge po osnovu ugovora za privremene i povremene poslove</t>
  </si>
  <si>
    <t>Zaštita okoliša</t>
  </si>
  <si>
    <t>Mjesne zajednice</t>
  </si>
  <si>
    <t>9.18.</t>
  </si>
  <si>
    <t>Sufinansiranje puta Pajtov Han - Budoželje</t>
  </si>
  <si>
    <t>9.19.</t>
  </si>
  <si>
    <t>Sufinansiranje puta Striježevo - Kokoščići</t>
  </si>
  <si>
    <t>9.20.</t>
  </si>
  <si>
    <t>Sufinansiranje puta Križ - Borovica</t>
  </si>
  <si>
    <t>9.21.</t>
  </si>
  <si>
    <t>Kapitalni projekti na području grada -  CZ</t>
  </si>
  <si>
    <t>Isplate stipendija (Budžet ZDK)</t>
  </si>
  <si>
    <t>Isplate stipendija (Budžet Općine)</t>
  </si>
  <si>
    <t>Izdaci za raseljena lica (Budžet ZDK)</t>
  </si>
  <si>
    <t>Izdaci za rasljena lica (Budžet Općina)</t>
  </si>
  <si>
    <t>Učešće u sufinansiranju Centra za djecu i odrasle sa posebnim potrebama</t>
  </si>
  <si>
    <t>Izdaci za infor.i odnose s javnošću</t>
  </si>
  <si>
    <t>9.22.</t>
  </si>
  <si>
    <t>9.23.</t>
  </si>
  <si>
    <t>3.9.</t>
  </si>
  <si>
    <t>ZA PERIOD JANUAR/SIJEČANJ - DECEMBAR/PROSINAC</t>
  </si>
  <si>
    <t>2017. GODINE</t>
  </si>
  <si>
    <t>Planirani prihodi i primici i rashodi i izdaci za 2017. godinu</t>
  </si>
  <si>
    <t>Ostvareni prihodi i primici i rashodi i izdaci za 2017. godinu</t>
  </si>
  <si>
    <t>Ostvarenje budžeta/proračuna za 2016.</t>
  </si>
  <si>
    <t>Plan budžeta/     proračuna za 2017.</t>
  </si>
  <si>
    <t>Ostvarenje za period (I-XII) 2017.</t>
  </si>
  <si>
    <t>Odstupanje u odnosu na plan za 2017.</t>
  </si>
  <si>
    <t>Planirani prihodi i primici i rashodi i izdaci utvrđeni po grupama u bilansu/bilanci prihoda i primitaka i rashoda i izdataka za 2017.godinu po linearnom principu, te su tako i prikazani u ovom izvještaju kako slijedi:</t>
  </si>
  <si>
    <t>Naknade primljene od financijskih institucija</t>
  </si>
  <si>
    <t xml:space="preserve">Naknada na promet šuma </t>
  </si>
  <si>
    <t>1.10.</t>
  </si>
  <si>
    <t>Troškovi prevoza u inostranstvu javnim sredstvima</t>
  </si>
  <si>
    <t>Godišnjica Stupnog Dola</t>
  </si>
  <si>
    <t>Transfer za Malu školu Vareš</t>
  </si>
  <si>
    <t>Kamate na domaće pozajmljivanje (glavnica)</t>
  </si>
  <si>
    <t>Kamate na domaće pozajmljivanje (kamata)</t>
  </si>
  <si>
    <t>IX</t>
  </si>
  <si>
    <t>NERASPOREĐENI VIŠAK PRIHODA I RASHODA</t>
  </si>
  <si>
    <t>Neraspoređeni višak prihoda (pokriće dijela gubitka iz ranijih godina)</t>
  </si>
  <si>
    <t>Prihodi od zakupa korištenja sportsko-privrednih lovišta</t>
  </si>
  <si>
    <t>Ućešče u sufinansiranju Opće biblioteke Vareš</t>
  </si>
  <si>
    <t>9.24.</t>
  </si>
  <si>
    <t>3.10.</t>
  </si>
  <si>
    <t>-12-</t>
  </si>
  <si>
    <t>Broj:01-55/18</t>
  </si>
  <si>
    <t>Vareš,28.03.2018. godine</t>
  </si>
  <si>
    <t>Na osnovu člana 97. Zakona o budžetima/proračunima u Federaciji Bosne i Hercegovine ("Službene novine Federacije BiH", broj:102/13, 9/14, 13/14 8/15, 91/15, 102/15, 104/16 i 5/18), člana 13. Zakona o principima lokalne samouprave u Federaciji Bosne i Hercegovine ("Službene novine Federacije BiH", broj: 49/06 i 51/09) i člana 22. tačka 3. Statuta Općine Vareš - prečišćeni tekst, broj: 01-162/12 od 11.09.2012. godine Općinsko vijeće na 16. sjednici, održanoj 28.03.2018. godine, usvaja:</t>
  </si>
  <si>
    <t>Nikola Šimić</t>
  </si>
  <si>
    <t>ZAMJENIK PREDSJEDAVAJUĆEG OV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</si>
</sst>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0"/>
    <numFmt numFmtId="173" formatCode="#,##0.0"/>
    <numFmt numFmtId="174" formatCode="0.0"/>
    <numFmt numFmtId="175" formatCode="0.0%"/>
    <numFmt numFmtId="176" formatCode="_-* #,##0.0\ _K_M_-;\-* #,##0.0\ _K_M_-;_-* &quot;-&quot;??\ _K_M_-;_-@_-"/>
    <numFmt numFmtId="177" formatCode="_-* #,##0\ _K_M_-;\-* #,##0\ _K_M_-;_-* &quot;-&quot;??\ _K_M_-;_-@_-"/>
    <numFmt numFmtId="178" formatCode="_-* #,##0.000\ _K_M_-;\-* #,##0.000\ _K_M_-;_-* &quot;-&quot;??\ _K_M_-;_-@_-"/>
    <numFmt numFmtId="179" formatCode="_-* #,##0.0000\ _K_M_-;\-* #,##0.0000\ _K_M_-;_-* &quot;-&quot;??\ _K_M_-;_-@_-"/>
    <numFmt numFmtId="180" formatCode="_-* #,##0.00000\ _K_M_-;\-* #,##0.00000\ _K_M_-;_-* &quot;-&quot;??\ _K_M_-;_-@_-"/>
    <numFmt numFmtId="181" formatCode="_-* #,##0.000000\ _K_M_-;\-* #,##0.000000\ _K_M_-;_-* &quot;-&quot;??\ _K_M_-;_-@_-"/>
    <numFmt numFmtId="182" formatCode="_-* #,##0.0000000\ _K_M_-;\-* #,##0.0000000\ _K_M_-;_-* &quot;-&quot;??\ _K_M_-;_-@_-"/>
    <numFmt numFmtId="183" formatCode="_-* #,##0.00000000\ _K_M_-;\-* #,##0.00000000\ _K_M_-;_-* &quot;-&quot;??\ _K_M_-;_-@_-"/>
    <numFmt numFmtId="184" formatCode="0.000%"/>
    <numFmt numFmtId="185" formatCode="0.0000"/>
    <numFmt numFmtId="186" formatCode="0.000"/>
    <numFmt numFmtId="187" formatCode="0.000000"/>
    <numFmt numFmtId="188" formatCode="0.00000"/>
    <numFmt numFmtId="189" formatCode="0.0000000"/>
    <numFmt numFmtId="190" formatCode="0.00000000"/>
    <numFmt numFmtId="191" formatCode="0.0000000000"/>
    <numFmt numFmtId="192" formatCode="0.000000000"/>
    <numFmt numFmtId="193" formatCode="#,##0_ ;\-#,##0\ "/>
    <numFmt numFmtId="194" formatCode="[$-41A]dd\.\ mmmm\ yyyy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8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51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0" fontId="0" fillId="0" borderId="0" xfId="51" applyNumberFormat="1" applyFont="1" applyBorder="1" applyAlignment="1" quotePrefix="1">
      <alignment horizontal="right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 quotePrefix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4" fontId="5" fillId="0" borderId="0" xfId="0" applyNumberFormat="1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0" fillId="0" borderId="0" xfId="0" applyNumberFormat="1" applyBorder="1" applyAlignment="1" quotePrefix="1">
      <alignment horizontal="right"/>
    </xf>
    <xf numFmtId="0" fontId="0" fillId="0" borderId="14" xfId="0" applyBorder="1" applyAlignment="1" quotePrefix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 quotePrefix="1">
      <alignment horizontal="center"/>
    </xf>
    <xf numFmtId="10" fontId="0" fillId="0" borderId="0" xfId="51" applyNumberFormat="1" applyFont="1" applyBorder="1" applyAlignment="1" quotePrefix="1">
      <alignment horizontal="center"/>
    </xf>
    <xf numFmtId="0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14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Alignment="1" quotePrefix="1">
      <alignment/>
    </xf>
    <xf numFmtId="0" fontId="6" fillId="33" borderId="10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4" fontId="5" fillId="0" borderId="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right"/>
    </xf>
    <xf numFmtId="10" fontId="1" fillId="0" borderId="0" xfId="51" applyNumberFormat="1" applyFont="1" applyBorder="1" applyAlignment="1" quotePrefix="1">
      <alignment horizontal="right"/>
    </xf>
    <xf numFmtId="10" fontId="1" fillId="0" borderId="0" xfId="51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51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4" fontId="0" fillId="0" borderId="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10" fontId="0" fillId="0" borderId="0" xfId="51" applyNumberFormat="1" applyFont="1" applyBorder="1" applyAlignment="1" quotePrefix="1">
      <alignment horizontal="right"/>
    </xf>
    <xf numFmtId="10" fontId="0" fillId="0" borderId="0" xfId="51" applyNumberFormat="1" applyFont="1" applyBorder="1" applyAlignment="1" quotePrefix="1">
      <alignment horizontal="right"/>
    </xf>
    <xf numFmtId="0" fontId="1" fillId="35" borderId="0" xfId="0" applyFont="1" applyFill="1" applyBorder="1" applyAlignment="1">
      <alignment horizontal="center" vertical="center"/>
    </xf>
    <xf numFmtId="4" fontId="1" fillId="35" borderId="0" xfId="0" applyNumberFormat="1" applyFont="1" applyFill="1" applyBorder="1" applyAlignment="1">
      <alignment horizontal="right" vertical="center"/>
    </xf>
    <xf numFmtId="10" fontId="1" fillId="35" borderId="0" xfId="51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0" fontId="0" fillId="0" borderId="12" xfId="51" applyNumberFormat="1" applyFont="1" applyBorder="1" applyAlignment="1" quotePrefix="1">
      <alignment horizontal="right"/>
    </xf>
    <xf numFmtId="10" fontId="0" fillId="0" borderId="15" xfId="51" applyNumberFormat="1" applyFont="1" applyBorder="1" applyAlignment="1">
      <alignment horizontal="right"/>
    </xf>
    <xf numFmtId="10" fontId="0" fillId="0" borderId="12" xfId="0" applyNumberFormat="1" applyBorder="1" applyAlignment="1" quotePrefix="1">
      <alignment horizontal="right"/>
    </xf>
    <xf numFmtId="10" fontId="0" fillId="0" borderId="16" xfId="0" applyNumberFormat="1" applyBorder="1" applyAlignment="1">
      <alignment horizontal="right"/>
    </xf>
    <xf numFmtId="10" fontId="0" fillId="0" borderId="12" xfId="0" applyNumberFormat="1" applyBorder="1" applyAlignment="1">
      <alignment horizontal="right"/>
    </xf>
    <xf numFmtId="10" fontId="0" fillId="0" borderId="15" xfId="0" applyNumberFormat="1" applyBorder="1" applyAlignment="1">
      <alignment horizontal="right"/>
    </xf>
    <xf numFmtId="0" fontId="0" fillId="0" borderId="12" xfId="0" applyFont="1" applyBorder="1" applyAlignment="1" quotePrefix="1">
      <alignment horizontal="right"/>
    </xf>
    <xf numFmtId="0" fontId="0" fillId="0" borderId="15" xfId="0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10" fontId="0" fillId="0" borderId="15" xfId="51" applyNumberFormat="1" applyFont="1" applyBorder="1" applyAlignment="1">
      <alignment horizontal="right"/>
    </xf>
    <xf numFmtId="10" fontId="0" fillId="0" borderId="10" xfId="51" applyNumberFormat="1" applyFont="1" applyBorder="1" applyAlignment="1" quotePrefix="1">
      <alignment horizontal="right"/>
    </xf>
    <xf numFmtId="10" fontId="0" fillId="0" borderId="10" xfId="51" applyNumberFormat="1" applyFont="1" applyBorder="1" applyAlignment="1">
      <alignment horizontal="right"/>
    </xf>
    <xf numFmtId="10" fontId="0" fillId="0" borderId="10" xfId="51" applyNumberFormat="1" applyFont="1" applyBorder="1" applyAlignment="1" quotePrefix="1">
      <alignment horizontal="right"/>
    </xf>
    <xf numFmtId="10" fontId="0" fillId="0" borderId="12" xfId="51" applyNumberFormat="1" applyFont="1" applyBorder="1" applyAlignment="1">
      <alignment horizontal="right"/>
    </xf>
    <xf numFmtId="10" fontId="1" fillId="0" borderId="10" xfId="51" applyNumberFormat="1" applyFont="1" applyBorder="1" applyAlignment="1">
      <alignment horizontal="right"/>
    </xf>
    <xf numFmtId="4" fontId="0" fillId="0" borderId="12" xfId="0" applyNumberFormat="1" applyBorder="1" applyAlignment="1" quotePrefix="1">
      <alignment horizontal="right"/>
    </xf>
    <xf numFmtId="4" fontId="0" fillId="0" borderId="15" xfId="0" applyNumberFormat="1" applyBorder="1" applyAlignment="1" quotePrefix="1">
      <alignment horizontal="right"/>
    </xf>
    <xf numFmtId="4" fontId="0" fillId="0" borderId="12" xfId="0" applyNumberFormat="1" applyFont="1" applyBorder="1" applyAlignment="1" quotePrefix="1">
      <alignment horizontal="right"/>
    </xf>
    <xf numFmtId="10" fontId="0" fillId="0" borderId="12" xfId="51" applyNumberFormat="1" applyFont="1" applyBorder="1" applyAlignment="1" quotePrefix="1">
      <alignment horizontal="right"/>
    </xf>
    <xf numFmtId="10" fontId="0" fillId="0" borderId="15" xfId="51" applyNumberFormat="1" applyFont="1" applyBorder="1" applyAlignment="1">
      <alignment horizontal="right"/>
    </xf>
    <xf numFmtId="10" fontId="0" fillId="0" borderId="15" xfId="51" applyNumberFormat="1" applyFont="1" applyBorder="1" applyAlignment="1" quotePrefix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4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10" fontId="0" fillId="0" borderId="15" xfId="51" applyNumberFormat="1" applyFont="1" applyBorder="1" applyAlignment="1" quotePrefix="1">
      <alignment horizontal="right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" fontId="0" fillId="0" borderId="10" xfId="0" applyNumberFormat="1" applyBorder="1" applyAlignment="1" quotePrefix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1" fillId="33" borderId="12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" fontId="0" fillId="0" borderId="12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10" fontId="0" fillId="0" borderId="12" xfId="51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10" fontId="0" fillId="0" borderId="12" xfId="51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4" fontId="1" fillId="0" borderId="12" xfId="0" applyNumberFormat="1" applyFont="1" applyBorder="1" applyAlignment="1" quotePrefix="1">
      <alignment horizontal="right"/>
    </xf>
    <xf numFmtId="4" fontId="1" fillId="0" borderId="15" xfId="0" applyNumberFormat="1" applyFont="1" applyBorder="1" applyAlignment="1" quotePrefix="1">
      <alignment horizontal="right"/>
    </xf>
    <xf numFmtId="0" fontId="0" fillId="0" borderId="12" xfId="0" applyFont="1" applyBorder="1" applyAlignment="1">
      <alignment horizontal="left"/>
    </xf>
    <xf numFmtId="4" fontId="1" fillId="0" borderId="12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0" fillId="0" borderId="12" xfId="51" applyNumberFormat="1" applyFont="1" applyBorder="1" applyAlignment="1" quotePrefix="1">
      <alignment horizontal="right"/>
    </xf>
    <xf numFmtId="10" fontId="0" fillId="0" borderId="10" xfId="51" applyNumberFormat="1" applyFont="1" applyBorder="1" applyAlignment="1">
      <alignment horizontal="right"/>
    </xf>
    <xf numFmtId="10" fontId="0" fillId="0" borderId="10" xfId="51" applyNumberFormat="1" applyFont="1" applyBorder="1" applyAlignment="1" quotePrefix="1">
      <alignment horizontal="right"/>
    </xf>
    <xf numFmtId="4" fontId="1" fillId="33" borderId="10" xfId="0" applyNumberFormat="1" applyFont="1" applyFill="1" applyBorder="1" applyAlignment="1" quotePrefix="1">
      <alignment horizontal="right"/>
    </xf>
    <xf numFmtId="4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4" fontId="1" fillId="33" borderId="12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right" vertical="center"/>
    </xf>
    <xf numFmtId="2" fontId="0" fillId="0" borderId="16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10" fontId="1" fillId="33" borderId="10" xfId="51" applyNumberFormat="1" applyFont="1" applyFill="1" applyBorder="1" applyAlignment="1">
      <alignment horizontal="right"/>
    </xf>
    <xf numFmtId="4" fontId="1" fillId="0" borderId="10" xfId="0" applyNumberFormat="1" applyFont="1" applyBorder="1" applyAlignment="1" quotePrefix="1">
      <alignment horizontal="right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4" fontId="1" fillId="0" borderId="14" xfId="0" applyNumberFormat="1" applyFont="1" applyBorder="1" applyAlignment="1">
      <alignment horizontal="right"/>
    </xf>
    <xf numFmtId="4" fontId="1" fillId="33" borderId="1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" fontId="0" fillId="35" borderId="12" xfId="0" applyNumberFormat="1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right"/>
    </xf>
    <xf numFmtId="4" fontId="0" fillId="35" borderId="12" xfId="0" applyNumberFormat="1" applyFont="1" applyFill="1" applyBorder="1" applyAlignment="1" quotePrefix="1">
      <alignment horizontal="right"/>
    </xf>
    <xf numFmtId="4" fontId="0" fillId="35" borderId="15" xfId="0" applyNumberFormat="1" applyFont="1" applyFill="1" applyBorder="1" applyAlignment="1" quotePrefix="1">
      <alignment horizontal="right"/>
    </xf>
    <xf numFmtId="10" fontId="1" fillId="0" borderId="10" xfId="51" applyNumberFormat="1" applyFont="1" applyBorder="1" applyAlignment="1" quotePrefix="1">
      <alignment horizontal="right"/>
    </xf>
    <xf numFmtId="10" fontId="0" fillId="0" borderId="10" xfId="51" applyNumberFormat="1" applyFont="1" applyBorder="1" applyAlignment="1" quotePrefix="1">
      <alignment horizontal="right" vertical="center"/>
    </xf>
    <xf numFmtId="10" fontId="0" fillId="0" borderId="10" xfId="51" applyNumberFormat="1" applyFont="1" applyBorder="1" applyAlignment="1">
      <alignment horizontal="right" vertical="center"/>
    </xf>
    <xf numFmtId="10" fontId="1" fillId="0" borderId="10" xfId="51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0" fontId="1" fillId="0" borderId="12" xfId="51" applyNumberFormat="1" applyFont="1" applyBorder="1" applyAlignment="1" quotePrefix="1">
      <alignment horizontal="right"/>
    </xf>
    <xf numFmtId="10" fontId="1" fillId="0" borderId="15" xfId="51" applyNumberFormat="1" applyFont="1" applyBorder="1" applyAlignment="1">
      <alignment horizontal="right"/>
    </xf>
    <xf numFmtId="10" fontId="1" fillId="33" borderId="12" xfId="51" applyNumberFormat="1" applyFont="1" applyFill="1" applyBorder="1" applyAlignment="1">
      <alignment horizontal="right"/>
    </xf>
    <xf numFmtId="10" fontId="1" fillId="33" borderId="15" xfId="51" applyNumberFormat="1" applyFont="1" applyFill="1" applyBorder="1" applyAlignment="1">
      <alignment horizontal="right"/>
    </xf>
    <xf numFmtId="4" fontId="0" fillId="0" borderId="12" xfId="0" applyNumberFormat="1" applyFont="1" applyBorder="1" applyAlignment="1" quotePrefix="1">
      <alignment horizontal="right"/>
    </xf>
    <xf numFmtId="4" fontId="0" fillId="0" borderId="15" xfId="0" applyNumberFormat="1" applyFont="1" applyBorder="1" applyAlignment="1" quotePrefix="1">
      <alignment horizontal="right"/>
    </xf>
    <xf numFmtId="4" fontId="0" fillId="0" borderId="10" xfId="0" applyNumberFormat="1" applyFont="1" applyBorder="1" applyAlignment="1" quotePrefix="1">
      <alignment horizontal="right"/>
    </xf>
    <xf numFmtId="10" fontId="0" fillId="0" borderId="12" xfId="51" applyNumberFormat="1" applyFont="1" applyBorder="1" applyAlignment="1" quotePrefix="1">
      <alignment horizontal="right" vertical="center"/>
    </xf>
    <xf numFmtId="10" fontId="0" fillId="0" borderId="15" xfId="51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0" fillId="0" borderId="13" xfId="0" applyBorder="1" applyAlignment="1">
      <alignment horizontal="left"/>
    </xf>
    <xf numFmtId="10" fontId="0" fillId="0" borderId="12" xfId="0" applyNumberFormat="1" applyFont="1" applyBorder="1" applyAlignment="1" quotePrefix="1">
      <alignment horizontal="right"/>
    </xf>
    <xf numFmtId="10" fontId="0" fillId="0" borderId="15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0" fontId="1" fillId="33" borderId="10" xfId="51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0" xfId="0" applyFont="1" applyBorder="1" applyAlignment="1">
      <alignment/>
    </xf>
    <xf numFmtId="10" fontId="0" fillId="0" borderId="10" xfId="51" applyNumberFormat="1" applyFont="1" applyBorder="1" applyAlignment="1" quotePrefix="1">
      <alignment horizontal="right"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/>
    </xf>
    <xf numFmtId="4" fontId="1" fillId="0" borderId="17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2" fontId="0" fillId="0" borderId="10" xfId="5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0" fillId="0" borderId="12" xfId="0" applyNumberFormat="1" applyBorder="1" applyAlignment="1" quotePrefix="1">
      <alignment horizontal="right" vertical="center"/>
    </xf>
    <xf numFmtId="10" fontId="1" fillId="0" borderId="12" xfId="51" applyNumberFormat="1" applyFont="1" applyBorder="1" applyAlignment="1">
      <alignment horizontal="right"/>
    </xf>
    <xf numFmtId="4" fontId="1" fillId="0" borderId="10" xfId="0" applyNumberFormat="1" applyFont="1" applyBorder="1" applyAlignment="1" quotePrefix="1">
      <alignment horizontal="right" vertical="center"/>
    </xf>
    <xf numFmtId="4" fontId="0" fillId="33" borderId="10" xfId="0" applyNumberFormat="1" applyFont="1" applyFill="1" applyBorder="1" applyAlignment="1" quotePrefix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2" xfId="0" applyNumberFormat="1" applyBorder="1" applyAlignment="1" quotePrefix="1">
      <alignment horizontal="center"/>
    </xf>
    <xf numFmtId="4" fontId="0" fillId="0" borderId="15" xfId="0" applyNumberFormat="1" applyBorder="1" applyAlignment="1" quotePrefix="1">
      <alignment horizontal="center"/>
    </xf>
    <xf numFmtId="10" fontId="0" fillId="0" borderId="10" xfId="51" applyNumberFormat="1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4" fontId="1" fillId="0" borderId="14" xfId="0" applyNumberFormat="1" applyFont="1" applyBorder="1" applyAlignment="1" quotePrefix="1">
      <alignment horizontal="right"/>
    </xf>
    <xf numFmtId="10" fontId="1" fillId="33" borderId="10" xfId="51" applyNumberFormat="1" applyFont="1" applyFill="1" applyBorder="1" applyAlignment="1" quotePrefix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1" fillId="0" borderId="14" xfId="51" applyNumberFormat="1" applyFont="1" applyBorder="1" applyAlignment="1" quotePrefix="1">
      <alignment horizontal="right"/>
    </xf>
    <xf numFmtId="10" fontId="1" fillId="0" borderId="14" xfId="51" applyNumberFormat="1" applyFont="1" applyBorder="1" applyAlignment="1">
      <alignment horizontal="right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 quotePrefix="1">
      <alignment horizontal="right" vertical="center"/>
    </xf>
    <xf numFmtId="0" fontId="5" fillId="0" borderId="10" xfId="0" applyNumberFormat="1" applyFont="1" applyBorder="1" applyAlignment="1">
      <alignment horizontal="right" vertical="center"/>
    </xf>
    <xf numFmtId="10" fontId="1" fillId="0" borderId="10" xfId="51" applyNumberFormat="1" applyFont="1" applyBorder="1" applyAlignment="1" quotePrefix="1">
      <alignment horizontal="right" vertical="center"/>
    </xf>
    <xf numFmtId="10" fontId="0" fillId="0" borderId="17" xfId="51" applyNumberFormat="1" applyFont="1" applyBorder="1" applyAlignment="1" quotePrefix="1">
      <alignment horizontal="right" vertical="center"/>
    </xf>
    <xf numFmtId="10" fontId="0" fillId="0" borderId="19" xfId="51" applyNumberFormat="1" applyFont="1" applyBorder="1" applyAlignment="1">
      <alignment horizontal="right" vertical="center"/>
    </xf>
    <xf numFmtId="10" fontId="0" fillId="0" borderId="20" xfId="51" applyNumberFormat="1" applyFont="1" applyBorder="1" applyAlignment="1">
      <alignment horizontal="right" vertical="center"/>
    </xf>
    <xf numFmtId="10" fontId="0" fillId="0" borderId="21" xfId="51" applyNumberFormat="1" applyFont="1" applyBorder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4" fontId="0" fillId="0" borderId="17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17" xfId="0" applyNumberFormat="1" applyFont="1" applyBorder="1" applyAlignment="1" quotePrefix="1">
      <alignment horizontal="right" vertical="center"/>
    </xf>
    <xf numFmtId="10" fontId="0" fillId="0" borderId="10" xfId="51" applyNumberFormat="1" applyFont="1" applyBorder="1" applyAlignment="1" quotePrefix="1">
      <alignment horizontal="right" vertical="center"/>
    </xf>
    <xf numFmtId="10" fontId="0" fillId="0" borderId="10" xfId="51" applyNumberFormat="1" applyFont="1" applyBorder="1" applyAlignment="1">
      <alignment horizontal="right" vertical="center"/>
    </xf>
    <xf numFmtId="10" fontId="1" fillId="0" borderId="15" xfId="51" applyNumberFormat="1" applyFont="1" applyBorder="1" applyAlignment="1" quotePrefix="1">
      <alignment horizontal="right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10" fontId="0" fillId="35" borderId="12" xfId="0" applyNumberFormat="1" applyFont="1" applyFill="1" applyBorder="1" applyAlignment="1" quotePrefix="1">
      <alignment horizontal="right"/>
    </xf>
    <xf numFmtId="10" fontId="0" fillId="35" borderId="15" xfId="0" applyNumberFormat="1" applyFont="1" applyFill="1" applyBorder="1" applyAlignment="1" quotePrefix="1">
      <alignment horizontal="right"/>
    </xf>
    <xf numFmtId="4" fontId="1" fillId="33" borderId="12" xfId="0" applyNumberFormat="1" applyFont="1" applyFill="1" applyBorder="1" applyAlignment="1" quotePrefix="1">
      <alignment horizontal="right"/>
    </xf>
    <xf numFmtId="4" fontId="1" fillId="33" borderId="15" xfId="0" applyNumberFormat="1" applyFont="1" applyFill="1" applyBorder="1" applyAlignment="1" quotePrefix="1">
      <alignment horizontal="right"/>
    </xf>
    <xf numFmtId="10" fontId="0" fillId="0" borderId="15" xfId="0" applyNumberFormat="1" applyBorder="1" applyAlignment="1" quotePrefix="1">
      <alignment horizontal="right"/>
    </xf>
    <xf numFmtId="10" fontId="0" fillId="35" borderId="12" xfId="51" applyNumberFormat="1" applyFont="1" applyFill="1" applyBorder="1" applyAlignment="1" quotePrefix="1">
      <alignment horizontal="right"/>
    </xf>
    <xf numFmtId="10" fontId="0" fillId="35" borderId="15" xfId="51" applyNumberFormat="1" applyFont="1" applyFill="1" applyBorder="1" applyAlignment="1" quotePrefix="1">
      <alignment horizontal="right"/>
    </xf>
    <xf numFmtId="10" fontId="1" fillId="33" borderId="12" xfId="51" applyNumberFormat="1" applyFont="1" applyFill="1" applyBorder="1" applyAlignment="1" quotePrefix="1">
      <alignment horizontal="right"/>
    </xf>
    <xf numFmtId="10" fontId="1" fillId="33" borderId="15" xfId="51" applyNumberFormat="1" applyFont="1" applyFill="1" applyBorder="1" applyAlignment="1" quotePrefix="1">
      <alignment horizontal="right"/>
    </xf>
    <xf numFmtId="4" fontId="0" fillId="0" borderId="12" xfId="0" applyNumberFormat="1" applyBorder="1" applyAlignment="1" quotePrefix="1">
      <alignment/>
    </xf>
    <xf numFmtId="4" fontId="0" fillId="0" borderId="15" xfId="0" applyNumberFormat="1" applyBorder="1" applyAlignment="1" quotePrefix="1">
      <alignment/>
    </xf>
    <xf numFmtId="4" fontId="0" fillId="0" borderId="10" xfId="0" applyNumberFormat="1" applyBorder="1" applyAlignment="1" quotePrefix="1">
      <alignment/>
    </xf>
    <xf numFmtId="10" fontId="0" fillId="33" borderId="12" xfId="0" applyNumberFormat="1" applyFill="1" applyBorder="1" applyAlignment="1" quotePrefix="1">
      <alignment horizontal="right"/>
    </xf>
    <xf numFmtId="10" fontId="0" fillId="33" borderId="15" xfId="0" applyNumberFormat="1" applyFill="1" applyBorder="1" applyAlignment="1" quotePrefix="1">
      <alignment horizontal="right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Font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10" xfId="0" applyNumberFormat="1" applyFont="1" applyBorder="1" applyAlignment="1">
      <alignment horizontal="right"/>
    </xf>
    <xf numFmtId="4" fontId="0" fillId="0" borderId="16" xfId="0" applyNumberFormat="1" applyFont="1" applyBorder="1" applyAlignment="1" quotePrefix="1">
      <alignment horizontal="right"/>
    </xf>
    <xf numFmtId="0" fontId="13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10" fontId="0" fillId="0" borderId="12" xfId="51" applyNumberFormat="1" applyFont="1" applyBorder="1" applyAlignment="1">
      <alignment horizontal="right" vertical="center"/>
    </xf>
    <xf numFmtId="10" fontId="0" fillId="0" borderId="15" xfId="51" applyNumberFormat="1" applyFont="1" applyBorder="1" applyAlignment="1" quotePrefix="1">
      <alignment horizontal="right"/>
    </xf>
    <xf numFmtId="4" fontId="0" fillId="0" borderId="17" xfId="0" applyNumberFormat="1" applyBorder="1" applyAlignment="1" quotePrefix="1">
      <alignment horizontal="right" vertical="center"/>
    </xf>
    <xf numFmtId="4" fontId="0" fillId="0" borderId="19" xfId="0" applyNumberFormat="1" applyBorder="1" applyAlignment="1" quotePrefix="1">
      <alignment horizontal="right" vertical="center"/>
    </xf>
    <xf numFmtId="4" fontId="0" fillId="0" borderId="20" xfId="0" applyNumberFormat="1" applyBorder="1" applyAlignment="1" quotePrefix="1">
      <alignment horizontal="right" vertical="center"/>
    </xf>
    <xf numFmtId="4" fontId="0" fillId="0" borderId="21" xfId="0" applyNumberFormat="1" applyBorder="1" applyAlignment="1" quotePrefix="1">
      <alignment horizontal="right" vertical="center"/>
    </xf>
    <xf numFmtId="0" fontId="0" fillId="35" borderId="12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left"/>
    </xf>
    <xf numFmtId="0" fontId="0" fillId="35" borderId="15" xfId="0" applyFont="1" applyFill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16" fontId="5" fillId="0" borderId="14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1" fillId="35" borderId="18" xfId="0" applyNumberFormat="1" applyFont="1" applyFill="1" applyBorder="1" applyAlignment="1">
      <alignment horizontal="center" vertical="center"/>
    </xf>
    <xf numFmtId="10" fontId="0" fillId="0" borderId="19" xfId="51" applyNumberFormat="1" applyFont="1" applyBorder="1" applyAlignment="1" quotePrefix="1">
      <alignment horizontal="right" vertical="center"/>
    </xf>
    <xf numFmtId="10" fontId="0" fillId="0" borderId="20" xfId="51" applyNumberFormat="1" applyFont="1" applyBorder="1" applyAlignment="1" quotePrefix="1">
      <alignment horizontal="right" vertical="center"/>
    </xf>
    <xf numFmtId="10" fontId="0" fillId="0" borderId="21" xfId="51" applyNumberFormat="1" applyFont="1" applyBorder="1" applyAlignment="1" quotePrefix="1">
      <alignment horizontal="right"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C:\Documents and Settings\Cedomir\Desktop\logo crnobijeli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285750</xdr:colOff>
      <xdr:row>0</xdr:row>
      <xdr:rowOff>0</xdr:rowOff>
    </xdr:from>
    <xdr:to>
      <xdr:col>22</xdr:col>
      <xdr:colOff>381000</xdr:colOff>
      <xdr:row>6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8543925" y="0"/>
          <a:ext cx="933450" cy="1285875"/>
          <a:chOff x="4343" y="2273"/>
          <a:chExt cx="2562" cy="358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l="10606" t="9434" r="13131" b="11320"/>
          <a:stretch>
            <a:fillRect/>
          </a:stretch>
        </xdr:blipFill>
        <xdr:spPr>
          <a:xfrm>
            <a:off x="4470" y="2454"/>
            <a:ext cx="2265" cy="31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rc 3"/>
          <xdr:cNvSpPr>
            <a:spLocks/>
          </xdr:cNvSpPr>
        </xdr:nvSpPr>
        <xdr:spPr>
          <a:xfrm flipH="1" flipV="1">
            <a:off x="4343" y="4668"/>
            <a:ext cx="2555" cy="1185"/>
          </a:xfrm>
          <a:custGeom>
            <a:pathLst>
              <a:path fill="none" h="21600" w="43197">
                <a:moveTo>
                  <a:pt x="0" y="21232"/>
                </a:moveTo>
                <a:cubicBezTo>
                  <a:pt x="200" y="9447"/>
                  <a:pt x="9811" y="-1"/>
                  <a:pt x="21597" y="0"/>
                </a:cubicBezTo>
                <a:cubicBezTo>
                  <a:pt x="33526" y="0"/>
                  <a:pt x="43197" y="9670"/>
                  <a:pt x="43197" y="21600"/>
                </a:cubicBezTo>
              </a:path>
              <a:path stroke="0" h="21600" w="43197">
                <a:moveTo>
                  <a:pt x="0" y="21232"/>
                </a:moveTo>
                <a:cubicBezTo>
                  <a:pt x="200" y="9447"/>
                  <a:pt x="9811" y="-1"/>
                  <a:pt x="21597" y="0"/>
                </a:cubicBezTo>
                <a:cubicBezTo>
                  <a:pt x="33526" y="0"/>
                  <a:pt x="43197" y="9670"/>
                  <a:pt x="43197" y="21600"/>
                </a:cubicBezTo>
                <a:lnTo>
                  <a:pt x="21597" y="21600"/>
                </a:lnTo>
                <a:close/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4343" y="2273"/>
            <a:ext cx="0" cy="24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6903" y="2283"/>
            <a:ext cx="0" cy="24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350" y="2285"/>
            <a:ext cx="255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257175</xdr:colOff>
      <xdr:row>34</xdr:row>
      <xdr:rowOff>47625</xdr:rowOff>
    </xdr:from>
    <xdr:to>
      <xdr:col>23</xdr:col>
      <xdr:colOff>0</xdr:colOff>
      <xdr:row>37</xdr:row>
      <xdr:rowOff>0</xdr:rowOff>
    </xdr:to>
    <xdr:pic>
      <xdr:nvPicPr>
        <xdr:cNvPr id="7" name="Picture 7" descr="C:\Documents and Settings\Cedomir\Desktop\logo crnobijeli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515350" y="5743575"/>
          <a:ext cx="1000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1"/>
  <sheetViews>
    <sheetView tabSelected="1" zoomScalePageLayoutView="0" workbookViewId="0" topLeftCell="A421">
      <selection activeCell="Y476" sqref="Y476"/>
    </sheetView>
  </sheetViews>
  <sheetFormatPr defaultColWidth="9.140625" defaultRowHeight="12.75"/>
  <cols>
    <col min="1" max="10" width="6.28125" style="0" customWidth="1"/>
    <col min="11" max="11" width="4.421875" style="0" customWidth="1"/>
    <col min="12" max="27" width="6.28125" style="0" customWidth="1"/>
    <col min="28" max="82" width="5.7109375" style="0" customWidth="1"/>
  </cols>
  <sheetData>
    <row r="1" spans="1:23" ht="15.75">
      <c r="A1" s="313" t="s">
        <v>217</v>
      </c>
      <c r="B1" s="313"/>
      <c r="C1" s="313"/>
      <c r="D1" s="313"/>
      <c r="E1" s="313"/>
      <c r="F1" s="313"/>
      <c r="G1" s="31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7" ht="15.75">
      <c r="A2" s="313" t="s">
        <v>218</v>
      </c>
      <c r="B2" s="313"/>
      <c r="C2" s="313"/>
      <c r="D2" s="313"/>
      <c r="E2" s="313"/>
      <c r="F2" s="313"/>
      <c r="G2" s="313"/>
    </row>
    <row r="3" spans="1:7" ht="15.75">
      <c r="A3" s="314" t="s">
        <v>219</v>
      </c>
      <c r="B3" s="314"/>
      <c r="C3" s="314"/>
      <c r="D3" s="314"/>
      <c r="E3" s="314"/>
      <c r="F3" s="314"/>
      <c r="G3" s="314"/>
    </row>
    <row r="4" spans="1:7" ht="15.75">
      <c r="A4" s="314" t="s">
        <v>220</v>
      </c>
      <c r="B4" s="314"/>
      <c r="C4" s="314"/>
      <c r="D4" s="314"/>
      <c r="E4" s="314"/>
      <c r="F4" s="314"/>
      <c r="G4" s="314"/>
    </row>
    <row r="5" spans="1:7" ht="15.75">
      <c r="A5" s="313" t="s">
        <v>221</v>
      </c>
      <c r="B5" s="313"/>
      <c r="C5" s="313"/>
      <c r="D5" s="313"/>
      <c r="E5" s="313"/>
      <c r="F5" s="313"/>
      <c r="G5" s="313"/>
    </row>
    <row r="6" spans="1:7" ht="12.75">
      <c r="A6" s="199" t="s">
        <v>459</v>
      </c>
      <c r="B6" s="199"/>
      <c r="C6" s="199"/>
      <c r="D6" s="199"/>
      <c r="E6" s="199"/>
      <c r="F6" s="199"/>
      <c r="G6" s="199"/>
    </row>
    <row r="7" spans="1:7" ht="12.75">
      <c r="A7" s="199" t="s">
        <v>460</v>
      </c>
      <c r="B7" s="199"/>
      <c r="C7" s="199"/>
      <c r="D7" s="199"/>
      <c r="E7" s="199"/>
      <c r="F7" s="199"/>
      <c r="G7" s="199"/>
    </row>
    <row r="8" spans="2:22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22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2:22" ht="12.75">
      <c r="B11" s="319" t="s">
        <v>461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</row>
    <row r="12" spans="1:23" ht="12.75" customHeight="1">
      <c r="A12" s="4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4"/>
    </row>
    <row r="13" spans="1:23" ht="12.75" customHeight="1">
      <c r="A13" s="4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4"/>
    </row>
    <row r="14" spans="1:23" ht="12.75" customHeight="1">
      <c r="A14" s="4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4"/>
    </row>
    <row r="15" spans="1:23" ht="12.75" customHeight="1">
      <c r="A15" s="4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4"/>
    </row>
    <row r="16" spans="2:22" ht="12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22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2.75">
      <c r="B18" s="352" t="s">
        <v>373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</row>
    <row r="19" spans="2:22" ht="12.75"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</row>
    <row r="20" spans="2:22" ht="12.75" customHeight="1">
      <c r="B20" s="353" t="s">
        <v>216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</row>
    <row r="21" spans="2:22" ht="12.75" customHeight="1"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</row>
    <row r="22" spans="2:22" ht="12.75">
      <c r="B22" s="353" t="s">
        <v>434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</row>
    <row r="23" spans="2:22" ht="12.75" customHeight="1"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</row>
    <row r="24" spans="2:22" ht="12.75" customHeight="1">
      <c r="B24" s="353" t="s">
        <v>435</v>
      </c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</row>
    <row r="25" spans="2:22" ht="12.75"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</row>
    <row r="34" spans="1:23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18" ht="15.75">
      <c r="A35" s="314" t="s">
        <v>222</v>
      </c>
      <c r="B35" s="314"/>
      <c r="C35" s="314"/>
      <c r="D35" s="314"/>
      <c r="E35" s="314"/>
      <c r="F35" s="314"/>
      <c r="G35" s="314"/>
      <c r="H35" s="314"/>
      <c r="I35" s="314"/>
      <c r="J35" s="314" t="s">
        <v>225</v>
      </c>
      <c r="K35" s="314"/>
      <c r="L35" s="314"/>
      <c r="M35" s="314"/>
      <c r="N35" s="314"/>
      <c r="O35" s="314"/>
      <c r="P35" s="314"/>
      <c r="Q35" s="314"/>
      <c r="R35" s="7"/>
    </row>
    <row r="36" spans="1:19" ht="15.75">
      <c r="A36" s="313" t="s">
        <v>223</v>
      </c>
      <c r="B36" s="313"/>
      <c r="C36" s="313"/>
      <c r="D36" s="313"/>
      <c r="E36" s="313"/>
      <c r="F36" s="313"/>
      <c r="G36" s="313"/>
      <c r="H36" s="313"/>
      <c r="I36" s="313"/>
      <c r="J36" s="313" t="s">
        <v>226</v>
      </c>
      <c r="K36" s="315"/>
      <c r="L36" s="315"/>
      <c r="M36" s="315"/>
      <c r="N36" s="315"/>
      <c r="O36" s="315"/>
      <c r="P36" s="315"/>
      <c r="Q36" s="315"/>
      <c r="R36" s="2"/>
      <c r="S36" s="2"/>
    </row>
    <row r="37" spans="1:19" ht="15.75">
      <c r="A37" s="313" t="s">
        <v>224</v>
      </c>
      <c r="B37" s="313"/>
      <c r="C37" s="313"/>
      <c r="D37" s="313"/>
      <c r="E37" s="313"/>
      <c r="F37" s="313"/>
      <c r="G37" s="313"/>
      <c r="H37" s="313"/>
      <c r="I37" s="313"/>
      <c r="J37" s="313" t="s">
        <v>227</v>
      </c>
      <c r="K37" s="315"/>
      <c r="L37" s="315"/>
      <c r="M37" s="315"/>
      <c r="N37" s="315"/>
      <c r="O37" s="315"/>
      <c r="P37" s="315"/>
      <c r="Q37" s="315"/>
      <c r="R37" s="2"/>
      <c r="S37" s="2"/>
    </row>
    <row r="40" spans="1:23" ht="12.75">
      <c r="A40" s="318" t="s">
        <v>337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</row>
    <row r="41" spans="1:23" ht="12.75">
      <c r="A41" s="16"/>
      <c r="B41" s="16"/>
      <c r="C41" s="222" t="s">
        <v>336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16"/>
      <c r="W41" s="16"/>
    </row>
    <row r="42" spans="1:2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3"/>
      <c r="B43" s="19"/>
      <c r="C43" s="200" t="s">
        <v>232</v>
      </c>
      <c r="D43" s="200" t="s">
        <v>331</v>
      </c>
      <c r="E43" s="200"/>
      <c r="F43" s="200"/>
      <c r="G43" s="200"/>
      <c r="H43" s="200"/>
      <c r="I43" s="200"/>
      <c r="J43" s="200" t="s">
        <v>436</v>
      </c>
      <c r="K43" s="200"/>
      <c r="L43" s="200"/>
      <c r="M43" s="200"/>
      <c r="N43" s="200"/>
      <c r="O43" s="200"/>
      <c r="P43" s="200" t="s">
        <v>437</v>
      </c>
      <c r="Q43" s="200"/>
      <c r="R43" s="200"/>
      <c r="S43" s="200"/>
      <c r="T43" s="200"/>
      <c r="U43" s="200"/>
      <c r="V43" s="3"/>
      <c r="W43" s="3"/>
    </row>
    <row r="44" spans="2:22" ht="12.75" customHeight="1">
      <c r="B44" s="1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17"/>
    </row>
    <row r="45" spans="2:22" ht="12.75">
      <c r="B45" s="19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17"/>
    </row>
    <row r="46" spans="2:22" ht="12.75">
      <c r="B46" s="17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17"/>
    </row>
    <row r="47" spans="2:22" ht="12.75">
      <c r="B47" s="17"/>
      <c r="C47" s="18" t="s">
        <v>228</v>
      </c>
      <c r="D47" s="201" t="s">
        <v>229</v>
      </c>
      <c r="E47" s="134"/>
      <c r="F47" s="134"/>
      <c r="G47" s="134"/>
      <c r="H47" s="134"/>
      <c r="I47" s="134"/>
      <c r="J47" s="201" t="s">
        <v>230</v>
      </c>
      <c r="K47" s="134"/>
      <c r="L47" s="134"/>
      <c r="M47" s="134"/>
      <c r="N47" s="134"/>
      <c r="O47" s="134"/>
      <c r="P47" s="201" t="s">
        <v>231</v>
      </c>
      <c r="Q47" s="134"/>
      <c r="R47" s="134"/>
      <c r="S47" s="134"/>
      <c r="T47" s="134"/>
      <c r="U47" s="134"/>
      <c r="V47" s="17"/>
    </row>
    <row r="48" spans="2:22" ht="12.75">
      <c r="B48" s="17"/>
      <c r="C48" s="20" t="s">
        <v>246</v>
      </c>
      <c r="D48" s="202" t="s">
        <v>332</v>
      </c>
      <c r="E48" s="202"/>
      <c r="F48" s="202"/>
      <c r="G48" s="202"/>
      <c r="H48" s="202"/>
      <c r="I48" s="202"/>
      <c r="J48" s="211">
        <v>4690800</v>
      </c>
      <c r="K48" s="211"/>
      <c r="L48" s="211"/>
      <c r="M48" s="211"/>
      <c r="N48" s="211"/>
      <c r="O48" s="211"/>
      <c r="P48" s="181">
        <f>P207</f>
        <v>4861509</v>
      </c>
      <c r="Q48" s="212"/>
      <c r="R48" s="212"/>
      <c r="S48" s="212"/>
      <c r="T48" s="212"/>
      <c r="U48" s="182"/>
      <c r="V48" s="17"/>
    </row>
    <row r="49" spans="2:22" ht="12.75">
      <c r="B49" s="17"/>
      <c r="C49" s="20" t="s">
        <v>254</v>
      </c>
      <c r="D49" s="202" t="s">
        <v>333</v>
      </c>
      <c r="E49" s="202"/>
      <c r="F49" s="202"/>
      <c r="G49" s="202"/>
      <c r="H49" s="202"/>
      <c r="I49" s="202"/>
      <c r="J49" s="211">
        <v>3786820</v>
      </c>
      <c r="K49" s="211"/>
      <c r="L49" s="211"/>
      <c r="M49" s="211"/>
      <c r="N49" s="211"/>
      <c r="O49" s="211"/>
      <c r="P49" s="181">
        <v>4070408</v>
      </c>
      <c r="Q49" s="212"/>
      <c r="R49" s="212"/>
      <c r="S49" s="212"/>
      <c r="T49" s="212"/>
      <c r="U49" s="182"/>
      <c r="V49" s="17"/>
    </row>
    <row r="50" spans="2:22" ht="12.75">
      <c r="B50" s="17"/>
      <c r="C50" s="20" t="s">
        <v>260</v>
      </c>
      <c r="D50" s="202" t="s">
        <v>334</v>
      </c>
      <c r="E50" s="202"/>
      <c r="F50" s="202"/>
      <c r="G50" s="202"/>
      <c r="H50" s="202"/>
      <c r="I50" s="202"/>
      <c r="J50" s="211">
        <v>28980</v>
      </c>
      <c r="K50" s="211"/>
      <c r="L50" s="211"/>
      <c r="M50" s="211"/>
      <c r="N50" s="211"/>
      <c r="O50" s="211"/>
      <c r="P50" s="223">
        <v>0</v>
      </c>
      <c r="Q50" s="224"/>
      <c r="R50" s="224"/>
      <c r="S50" s="224"/>
      <c r="T50" s="224"/>
      <c r="U50" s="225"/>
      <c r="V50" s="17"/>
    </row>
    <row r="51" spans="2:22" ht="12.75">
      <c r="B51" s="17"/>
      <c r="C51" s="445" t="s">
        <v>335</v>
      </c>
      <c r="D51" s="445"/>
      <c r="E51" s="445"/>
      <c r="F51" s="445"/>
      <c r="G51" s="445"/>
      <c r="H51" s="445"/>
      <c r="I51" s="445"/>
      <c r="J51" s="227">
        <v>875000</v>
      </c>
      <c r="K51" s="227"/>
      <c r="L51" s="227"/>
      <c r="M51" s="227"/>
      <c r="N51" s="227"/>
      <c r="O51" s="227"/>
      <c r="P51" s="215">
        <f>P48-P49</f>
        <v>791101</v>
      </c>
      <c r="Q51" s="216"/>
      <c r="R51" s="216"/>
      <c r="S51" s="216"/>
      <c r="T51" s="216"/>
      <c r="U51" s="217"/>
      <c r="V51" s="17"/>
    </row>
    <row r="52" spans="1:23" ht="12.75">
      <c r="A52" s="316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</row>
    <row r="53" spans="1:23" ht="12.75">
      <c r="A53" s="317" t="s">
        <v>442</v>
      </c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</row>
    <row r="54" spans="1:23" ht="12.75">
      <c r="A54" s="317"/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</row>
    <row r="55" spans="1:29" ht="12.75">
      <c r="A55" s="199" t="s">
        <v>338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AC55" s="4"/>
    </row>
    <row r="56" spans="1:23" ht="12.75" customHeight="1">
      <c r="A56" s="131" t="s">
        <v>232</v>
      </c>
      <c r="B56" s="132" t="s">
        <v>233</v>
      </c>
      <c r="C56" s="133" t="s">
        <v>234</v>
      </c>
      <c r="D56" s="132" t="s">
        <v>235</v>
      </c>
      <c r="E56" s="134" t="s">
        <v>236</v>
      </c>
      <c r="F56" s="134"/>
      <c r="G56" s="134"/>
      <c r="H56" s="134"/>
      <c r="I56" s="134"/>
      <c r="J56" s="134"/>
      <c r="K56" s="134"/>
      <c r="L56" s="132" t="s">
        <v>438</v>
      </c>
      <c r="M56" s="132"/>
      <c r="N56" s="132" t="s">
        <v>439</v>
      </c>
      <c r="O56" s="132"/>
      <c r="P56" s="132" t="s">
        <v>440</v>
      </c>
      <c r="Q56" s="132"/>
      <c r="R56" s="136" t="s">
        <v>441</v>
      </c>
      <c r="S56" s="136"/>
      <c r="T56" s="132" t="s">
        <v>103</v>
      </c>
      <c r="U56" s="132"/>
      <c r="V56" s="132" t="s">
        <v>104</v>
      </c>
      <c r="W56" s="132"/>
    </row>
    <row r="57" spans="1:23" ht="12.75">
      <c r="A57" s="131"/>
      <c r="B57" s="132"/>
      <c r="C57" s="133"/>
      <c r="D57" s="132"/>
      <c r="E57" s="134"/>
      <c r="F57" s="134"/>
      <c r="G57" s="134"/>
      <c r="H57" s="134"/>
      <c r="I57" s="134"/>
      <c r="J57" s="134"/>
      <c r="K57" s="134"/>
      <c r="L57" s="132"/>
      <c r="M57" s="132"/>
      <c r="N57" s="132"/>
      <c r="O57" s="132"/>
      <c r="P57" s="132"/>
      <c r="Q57" s="132"/>
      <c r="R57" s="136"/>
      <c r="S57" s="136"/>
      <c r="T57" s="132"/>
      <c r="U57" s="132"/>
      <c r="V57" s="132"/>
      <c r="W57" s="132"/>
    </row>
    <row r="58" spans="1:23" ht="12.75">
      <c r="A58" s="131"/>
      <c r="B58" s="132"/>
      <c r="C58" s="133"/>
      <c r="D58" s="132"/>
      <c r="E58" s="134"/>
      <c r="F58" s="134"/>
      <c r="G58" s="134"/>
      <c r="H58" s="134"/>
      <c r="I58" s="134"/>
      <c r="J58" s="134"/>
      <c r="K58" s="134"/>
      <c r="L58" s="132"/>
      <c r="M58" s="132"/>
      <c r="N58" s="132"/>
      <c r="O58" s="132"/>
      <c r="P58" s="132"/>
      <c r="Q58" s="132"/>
      <c r="R58" s="136"/>
      <c r="S58" s="136"/>
      <c r="T58" s="132"/>
      <c r="U58" s="132"/>
      <c r="V58" s="132"/>
      <c r="W58" s="132"/>
    </row>
    <row r="59" spans="1:23" ht="12.75">
      <c r="A59" s="22" t="s">
        <v>228</v>
      </c>
      <c r="B59" s="22" t="s">
        <v>229</v>
      </c>
      <c r="C59" s="22" t="s">
        <v>230</v>
      </c>
      <c r="D59" s="22" t="s">
        <v>231</v>
      </c>
      <c r="E59" s="135" t="s">
        <v>237</v>
      </c>
      <c r="F59" s="139"/>
      <c r="G59" s="139"/>
      <c r="H59" s="139"/>
      <c r="I59" s="139"/>
      <c r="J59" s="139"/>
      <c r="K59" s="139"/>
      <c r="L59" s="135" t="s">
        <v>238</v>
      </c>
      <c r="M59" s="139"/>
      <c r="N59" s="135" t="s">
        <v>239</v>
      </c>
      <c r="O59" s="139"/>
      <c r="P59" s="135" t="s">
        <v>240</v>
      </c>
      <c r="Q59" s="139"/>
      <c r="R59" s="135" t="s">
        <v>241</v>
      </c>
      <c r="S59" s="139"/>
      <c r="T59" s="135" t="s">
        <v>242</v>
      </c>
      <c r="U59" s="139"/>
      <c r="V59" s="135" t="s">
        <v>243</v>
      </c>
      <c r="W59" s="135"/>
    </row>
    <row r="60" spans="1:23" ht="12.75">
      <c r="A60" s="23" t="s">
        <v>244</v>
      </c>
      <c r="B60" s="24">
        <v>710000</v>
      </c>
      <c r="C60" s="25"/>
      <c r="D60" s="25"/>
      <c r="E60" s="305" t="s">
        <v>245</v>
      </c>
      <c r="F60" s="305"/>
      <c r="G60" s="305"/>
      <c r="H60" s="305"/>
      <c r="I60" s="305"/>
      <c r="J60" s="305"/>
      <c r="K60" s="305"/>
      <c r="L60" s="207">
        <f>SUM(L61,L70,L74,L84,L94,L108,L113)</f>
        <v>1458532</v>
      </c>
      <c r="M60" s="207"/>
      <c r="N60" s="207">
        <f>SUM(N61,N70,N74,N84,N94,N108,N113)</f>
        <v>1408100</v>
      </c>
      <c r="O60" s="207"/>
      <c r="P60" s="207">
        <f>SUM(P61,P70,P74,P84,P94,P108,P113)</f>
        <v>1394065</v>
      </c>
      <c r="Q60" s="207"/>
      <c r="R60" s="207">
        <f>SUM(R61,R70,R74,R84,R94,R108,R113)</f>
        <v>-14035</v>
      </c>
      <c r="S60" s="207"/>
      <c r="T60" s="232">
        <f>P60/L60</f>
        <v>0.9558000784350292</v>
      </c>
      <c r="U60" s="232"/>
      <c r="V60" s="232">
        <f>P60/N60</f>
        <v>0.9900326681343654</v>
      </c>
      <c r="W60" s="232"/>
    </row>
    <row r="61" spans="1:23" ht="12.75">
      <c r="A61" s="26" t="s">
        <v>246</v>
      </c>
      <c r="B61" s="27"/>
      <c r="C61" s="28">
        <v>711000</v>
      </c>
      <c r="D61" s="27"/>
      <c r="E61" s="226" t="s">
        <v>247</v>
      </c>
      <c r="F61" s="226"/>
      <c r="G61" s="226"/>
      <c r="H61" s="226"/>
      <c r="I61" s="226"/>
      <c r="J61" s="226"/>
      <c r="K61" s="226"/>
      <c r="L61" s="184">
        <f>SUM(L62:M69)</f>
        <v>880</v>
      </c>
      <c r="M61" s="184"/>
      <c r="N61" s="184">
        <f>SUM(N62:O69)</f>
        <v>0</v>
      </c>
      <c r="O61" s="184"/>
      <c r="P61" s="184">
        <f>SUM(P62:Q69)</f>
        <v>0</v>
      </c>
      <c r="Q61" s="184"/>
      <c r="R61" s="184">
        <f>SUM(R62:S69)</f>
        <v>0</v>
      </c>
      <c r="S61" s="184"/>
      <c r="T61" s="155">
        <f>P61/L61</f>
        <v>0</v>
      </c>
      <c r="U61" s="155"/>
      <c r="V61" s="255" t="s">
        <v>63</v>
      </c>
      <c r="W61" s="155"/>
    </row>
    <row r="62" spans="1:23" ht="12.75">
      <c r="A62" s="230" t="s">
        <v>250</v>
      </c>
      <c r="B62" s="230"/>
      <c r="C62" s="230"/>
      <c r="D62" s="231">
        <v>711111</v>
      </c>
      <c r="E62" s="220" t="s">
        <v>248</v>
      </c>
      <c r="F62" s="220"/>
      <c r="G62" s="220"/>
      <c r="H62" s="220"/>
      <c r="I62" s="220"/>
      <c r="J62" s="220"/>
      <c r="K62" s="220"/>
      <c r="L62" s="214">
        <v>880</v>
      </c>
      <c r="M62" s="214"/>
      <c r="N62" s="214">
        <v>0</v>
      </c>
      <c r="O62" s="214"/>
      <c r="P62" s="214">
        <v>0</v>
      </c>
      <c r="Q62" s="214"/>
      <c r="R62" s="214">
        <f>P62-N62</f>
        <v>0</v>
      </c>
      <c r="S62" s="214"/>
      <c r="T62" s="257">
        <f>P62/L62</f>
        <v>0</v>
      </c>
      <c r="U62" s="257"/>
      <c r="V62" s="303" t="s">
        <v>63</v>
      </c>
      <c r="W62" s="257"/>
    </row>
    <row r="63" spans="1:23" ht="12.75">
      <c r="A63" s="230"/>
      <c r="B63" s="230"/>
      <c r="C63" s="230"/>
      <c r="D63" s="231"/>
      <c r="E63" s="220"/>
      <c r="F63" s="220"/>
      <c r="G63" s="220"/>
      <c r="H63" s="220"/>
      <c r="I63" s="220"/>
      <c r="J63" s="220"/>
      <c r="K63" s="220"/>
      <c r="L63" s="214"/>
      <c r="M63" s="214"/>
      <c r="N63" s="214"/>
      <c r="O63" s="214"/>
      <c r="P63" s="214"/>
      <c r="Q63" s="214"/>
      <c r="R63" s="214"/>
      <c r="S63" s="214"/>
      <c r="T63" s="257"/>
      <c r="U63" s="257"/>
      <c r="V63" s="257"/>
      <c r="W63" s="257"/>
    </row>
    <row r="64" spans="1:23" ht="12.75">
      <c r="A64" s="284" t="s">
        <v>251</v>
      </c>
      <c r="B64" s="286"/>
      <c r="C64" s="286"/>
      <c r="D64" s="290" t="s">
        <v>347</v>
      </c>
      <c r="E64" s="292" t="s">
        <v>348</v>
      </c>
      <c r="F64" s="293"/>
      <c r="G64" s="293"/>
      <c r="H64" s="293"/>
      <c r="I64" s="293"/>
      <c r="J64" s="293"/>
      <c r="K64" s="294"/>
      <c r="L64" s="354">
        <v>0</v>
      </c>
      <c r="M64" s="355"/>
      <c r="N64" s="354">
        <v>0</v>
      </c>
      <c r="O64" s="355"/>
      <c r="P64" s="354">
        <v>0</v>
      </c>
      <c r="Q64" s="355"/>
      <c r="R64" s="354">
        <f>P64-N64</f>
        <v>0</v>
      </c>
      <c r="S64" s="355"/>
      <c r="T64" s="358" t="s">
        <v>63</v>
      </c>
      <c r="U64" s="355"/>
      <c r="V64" s="348" t="s">
        <v>63</v>
      </c>
      <c r="W64" s="349"/>
    </row>
    <row r="65" spans="1:23" ht="12.75">
      <c r="A65" s="285"/>
      <c r="B65" s="287"/>
      <c r="C65" s="287"/>
      <c r="D65" s="291"/>
      <c r="E65" s="295"/>
      <c r="F65" s="296"/>
      <c r="G65" s="296"/>
      <c r="H65" s="296"/>
      <c r="I65" s="296"/>
      <c r="J65" s="296"/>
      <c r="K65" s="297"/>
      <c r="L65" s="356"/>
      <c r="M65" s="357"/>
      <c r="N65" s="356"/>
      <c r="O65" s="357"/>
      <c r="P65" s="356"/>
      <c r="Q65" s="357"/>
      <c r="R65" s="356"/>
      <c r="S65" s="357"/>
      <c r="T65" s="356"/>
      <c r="U65" s="357"/>
      <c r="V65" s="350"/>
      <c r="W65" s="351"/>
    </row>
    <row r="66" spans="1:23" ht="12.75">
      <c r="A66" s="230" t="s">
        <v>253</v>
      </c>
      <c r="B66" s="230"/>
      <c r="C66" s="230"/>
      <c r="D66" s="289">
        <v>711113</v>
      </c>
      <c r="E66" s="220" t="s">
        <v>249</v>
      </c>
      <c r="F66" s="220"/>
      <c r="G66" s="220"/>
      <c r="H66" s="220"/>
      <c r="I66" s="220"/>
      <c r="J66" s="220"/>
      <c r="K66" s="220"/>
      <c r="L66" s="214">
        <v>0</v>
      </c>
      <c r="M66" s="214"/>
      <c r="N66" s="214">
        <v>0</v>
      </c>
      <c r="O66" s="214"/>
      <c r="P66" s="214">
        <v>0</v>
      </c>
      <c r="Q66" s="214"/>
      <c r="R66" s="214">
        <f>P66-N66</f>
        <v>0</v>
      </c>
      <c r="S66" s="214"/>
      <c r="T66" s="256" t="s">
        <v>63</v>
      </c>
      <c r="U66" s="257"/>
      <c r="V66" s="256" t="s">
        <v>63</v>
      </c>
      <c r="W66" s="257"/>
    </row>
    <row r="67" spans="1:23" ht="12.75">
      <c r="A67" s="230"/>
      <c r="B67" s="230"/>
      <c r="C67" s="230"/>
      <c r="D67" s="231"/>
      <c r="E67" s="220"/>
      <c r="F67" s="220"/>
      <c r="G67" s="220"/>
      <c r="H67" s="220"/>
      <c r="I67" s="220"/>
      <c r="J67" s="220"/>
      <c r="K67" s="220"/>
      <c r="L67" s="214"/>
      <c r="M67" s="214"/>
      <c r="N67" s="214"/>
      <c r="O67" s="214"/>
      <c r="P67" s="214"/>
      <c r="Q67" s="214"/>
      <c r="R67" s="214"/>
      <c r="S67" s="214"/>
      <c r="T67" s="257"/>
      <c r="U67" s="257"/>
      <c r="V67" s="257"/>
      <c r="W67" s="257"/>
    </row>
    <row r="68" spans="1:23" ht="12.75">
      <c r="A68" s="230" t="s">
        <v>313</v>
      </c>
      <c r="B68" s="230"/>
      <c r="C68" s="230"/>
      <c r="D68" s="288">
        <v>711115</v>
      </c>
      <c r="E68" s="220" t="s">
        <v>252</v>
      </c>
      <c r="F68" s="220"/>
      <c r="G68" s="220"/>
      <c r="H68" s="220"/>
      <c r="I68" s="220"/>
      <c r="J68" s="220"/>
      <c r="K68" s="220"/>
      <c r="L68" s="214">
        <v>0</v>
      </c>
      <c r="M68" s="214"/>
      <c r="N68" s="214">
        <v>0</v>
      </c>
      <c r="O68" s="214"/>
      <c r="P68" s="214">
        <v>0</v>
      </c>
      <c r="Q68" s="214"/>
      <c r="R68" s="214">
        <f>P68-N68</f>
        <v>0</v>
      </c>
      <c r="S68" s="214"/>
      <c r="T68" s="303" t="s">
        <v>63</v>
      </c>
      <c r="U68" s="257"/>
      <c r="V68" s="303" t="s">
        <v>63</v>
      </c>
      <c r="W68" s="257"/>
    </row>
    <row r="69" spans="1:23" ht="12.75">
      <c r="A69" s="230"/>
      <c r="B69" s="230"/>
      <c r="C69" s="230"/>
      <c r="D69" s="289"/>
      <c r="E69" s="220"/>
      <c r="F69" s="220"/>
      <c r="G69" s="220"/>
      <c r="H69" s="220"/>
      <c r="I69" s="220"/>
      <c r="J69" s="220"/>
      <c r="K69" s="220"/>
      <c r="L69" s="214"/>
      <c r="M69" s="214"/>
      <c r="N69" s="214"/>
      <c r="O69" s="214"/>
      <c r="P69" s="214"/>
      <c r="Q69" s="214"/>
      <c r="R69" s="214"/>
      <c r="S69" s="214"/>
      <c r="T69" s="257"/>
      <c r="U69" s="257"/>
      <c r="V69" s="257"/>
      <c r="W69" s="257"/>
    </row>
    <row r="70" spans="1:23" ht="12.75">
      <c r="A70" s="26" t="s">
        <v>254</v>
      </c>
      <c r="B70" s="27"/>
      <c r="C70" s="28">
        <v>713000</v>
      </c>
      <c r="D70" s="27"/>
      <c r="E70" s="226" t="s">
        <v>255</v>
      </c>
      <c r="F70" s="226"/>
      <c r="G70" s="226"/>
      <c r="H70" s="226"/>
      <c r="I70" s="226"/>
      <c r="J70" s="226"/>
      <c r="K70" s="226"/>
      <c r="L70" s="184">
        <f>SUM(L71:M73)</f>
        <v>898</v>
      </c>
      <c r="M70" s="184"/>
      <c r="N70" s="184">
        <f>SUM(N71:O73)</f>
        <v>0</v>
      </c>
      <c r="O70" s="184"/>
      <c r="P70" s="184">
        <f>SUM(P71:Q73)</f>
        <v>60</v>
      </c>
      <c r="Q70" s="184"/>
      <c r="R70" s="184">
        <f>SUM(R71:S73)</f>
        <v>60</v>
      </c>
      <c r="S70" s="184"/>
      <c r="T70" s="155">
        <f>P70/L70</f>
        <v>0.066815144766147</v>
      </c>
      <c r="U70" s="155"/>
      <c r="V70" s="255" t="s">
        <v>63</v>
      </c>
      <c r="W70" s="155"/>
    </row>
    <row r="71" spans="1:23" ht="12.75">
      <c r="A71" s="281" t="s">
        <v>257</v>
      </c>
      <c r="B71" s="230"/>
      <c r="C71" s="230"/>
      <c r="D71" s="231">
        <v>713111</v>
      </c>
      <c r="E71" s="220" t="s">
        <v>256</v>
      </c>
      <c r="F71" s="220"/>
      <c r="G71" s="220"/>
      <c r="H71" s="220"/>
      <c r="I71" s="220"/>
      <c r="J71" s="220"/>
      <c r="K71" s="220"/>
      <c r="L71" s="214">
        <v>880</v>
      </c>
      <c r="M71" s="214"/>
      <c r="N71" s="214">
        <v>0</v>
      </c>
      <c r="O71" s="214"/>
      <c r="P71" s="214">
        <v>60</v>
      </c>
      <c r="Q71" s="214"/>
      <c r="R71" s="312">
        <f>P71-N71</f>
        <v>60</v>
      </c>
      <c r="S71" s="312"/>
      <c r="T71" s="257">
        <f>P71/L71</f>
        <v>0.06818181818181818</v>
      </c>
      <c r="U71" s="257"/>
      <c r="V71" s="303" t="s">
        <v>63</v>
      </c>
      <c r="W71" s="257"/>
    </row>
    <row r="72" spans="1:23" ht="12.75">
      <c r="A72" s="281"/>
      <c r="B72" s="230"/>
      <c r="C72" s="230"/>
      <c r="D72" s="231"/>
      <c r="E72" s="220"/>
      <c r="F72" s="220"/>
      <c r="G72" s="220"/>
      <c r="H72" s="220"/>
      <c r="I72" s="220"/>
      <c r="J72" s="220"/>
      <c r="K72" s="220"/>
      <c r="L72" s="214"/>
      <c r="M72" s="214"/>
      <c r="N72" s="214"/>
      <c r="O72" s="214"/>
      <c r="P72" s="214"/>
      <c r="Q72" s="214"/>
      <c r="R72" s="312"/>
      <c r="S72" s="312"/>
      <c r="T72" s="257"/>
      <c r="U72" s="257"/>
      <c r="V72" s="257"/>
      <c r="W72" s="257"/>
    </row>
    <row r="73" spans="1:23" ht="12.75">
      <c r="A73" s="29" t="s">
        <v>259</v>
      </c>
      <c r="B73" s="30"/>
      <c r="C73" s="30"/>
      <c r="D73" s="34">
        <v>713113</v>
      </c>
      <c r="E73" s="228" t="s">
        <v>258</v>
      </c>
      <c r="F73" s="228"/>
      <c r="G73" s="228"/>
      <c r="H73" s="228"/>
      <c r="I73" s="228"/>
      <c r="J73" s="228"/>
      <c r="K73" s="228"/>
      <c r="L73" s="162">
        <v>18</v>
      </c>
      <c r="M73" s="162"/>
      <c r="N73" s="162">
        <v>0</v>
      </c>
      <c r="O73" s="162"/>
      <c r="P73" s="162">
        <v>0</v>
      </c>
      <c r="Q73" s="162"/>
      <c r="R73" s="162">
        <f>P73-N73</f>
        <v>0</v>
      </c>
      <c r="S73" s="162"/>
      <c r="T73" s="205">
        <f>P73/L73</f>
        <v>0</v>
      </c>
      <c r="U73" s="152"/>
      <c r="V73" s="153" t="s">
        <v>63</v>
      </c>
      <c r="W73" s="152"/>
    </row>
    <row r="74" spans="1:23" ht="12.75">
      <c r="A74" s="26" t="s">
        <v>260</v>
      </c>
      <c r="B74" s="27"/>
      <c r="C74" s="28">
        <v>714000</v>
      </c>
      <c r="D74" s="27"/>
      <c r="E74" s="226" t="s">
        <v>261</v>
      </c>
      <c r="F74" s="226"/>
      <c r="G74" s="226"/>
      <c r="H74" s="226"/>
      <c r="I74" s="226"/>
      <c r="J74" s="226"/>
      <c r="K74" s="226"/>
      <c r="L74" s="184">
        <f>SUM(L75:M87,L88:M89)</f>
        <v>182988</v>
      </c>
      <c r="M74" s="184"/>
      <c r="N74" s="184">
        <f>SUM(N75:O87,N88:O89)</f>
        <v>123000</v>
      </c>
      <c r="O74" s="184"/>
      <c r="P74" s="184">
        <f>SUM(P75:Q89)</f>
        <v>116764</v>
      </c>
      <c r="Q74" s="184"/>
      <c r="R74" s="184">
        <f>SUM(R75:S89)</f>
        <v>-6236</v>
      </c>
      <c r="S74" s="184"/>
      <c r="T74" s="155">
        <f>P74/L74</f>
        <v>0.6380964872013465</v>
      </c>
      <c r="U74" s="155"/>
      <c r="V74" s="155">
        <f>P74/N74</f>
        <v>0.9493008130081301</v>
      </c>
      <c r="W74" s="155"/>
    </row>
    <row r="75" spans="1:23" ht="12.75">
      <c r="A75" s="29" t="s">
        <v>263</v>
      </c>
      <c r="B75" s="30"/>
      <c r="C75" s="30"/>
      <c r="D75" s="34">
        <v>714111</v>
      </c>
      <c r="E75" s="228" t="s">
        <v>262</v>
      </c>
      <c r="F75" s="228"/>
      <c r="G75" s="228"/>
      <c r="H75" s="228"/>
      <c r="I75" s="228"/>
      <c r="J75" s="228"/>
      <c r="K75" s="228"/>
      <c r="L75" s="162">
        <v>3474</v>
      </c>
      <c r="M75" s="162"/>
      <c r="N75" s="162">
        <v>6000</v>
      </c>
      <c r="O75" s="162"/>
      <c r="P75" s="162">
        <v>6261</v>
      </c>
      <c r="Q75" s="162"/>
      <c r="R75" s="162">
        <f>P75-N75</f>
        <v>261</v>
      </c>
      <c r="S75" s="162"/>
      <c r="T75" s="152">
        <f>P75/L75</f>
        <v>1.802245250431779</v>
      </c>
      <c r="U75" s="152"/>
      <c r="V75" s="152">
        <f>P75/N75</f>
        <v>1.0435</v>
      </c>
      <c r="W75" s="152"/>
    </row>
    <row r="76" spans="1:23" ht="12.75">
      <c r="A76" s="8"/>
      <c r="B76" s="6"/>
      <c r="C76" s="6"/>
      <c r="D76" s="6"/>
      <c r="E76" s="7"/>
      <c r="F76" s="7"/>
      <c r="G76" s="7"/>
      <c r="H76" s="7"/>
      <c r="I76" s="7"/>
      <c r="J76" s="7"/>
      <c r="K76" s="7"/>
      <c r="L76" s="10"/>
      <c r="M76" s="11"/>
      <c r="N76" s="11"/>
      <c r="O76" s="11"/>
      <c r="P76" s="10"/>
      <c r="Q76" s="11"/>
      <c r="R76" s="10"/>
      <c r="S76" s="11"/>
      <c r="T76" s="10"/>
      <c r="U76" s="11"/>
      <c r="V76" s="12"/>
      <c r="W76" s="12"/>
    </row>
    <row r="77" spans="1:23" ht="12.75">
      <c r="A77" s="8"/>
      <c r="B77" s="6"/>
      <c r="C77" s="6"/>
      <c r="D77" s="6"/>
      <c r="E77" s="7"/>
      <c r="F77" s="7"/>
      <c r="G77" s="7"/>
      <c r="H77" s="7"/>
      <c r="I77" s="7"/>
      <c r="J77" s="7"/>
      <c r="K77" s="7"/>
      <c r="L77" s="47" t="s">
        <v>228</v>
      </c>
      <c r="M77" s="11"/>
      <c r="N77" s="11"/>
      <c r="O77" s="11"/>
      <c r="P77" s="10"/>
      <c r="Q77" s="11"/>
      <c r="R77" s="10"/>
      <c r="S77" s="11"/>
      <c r="T77" s="10"/>
      <c r="U77" s="11"/>
      <c r="V77" s="12"/>
      <c r="W77" s="12"/>
    </row>
    <row r="78" spans="1:23" ht="12.75" customHeight="1">
      <c r="A78" s="131" t="s">
        <v>232</v>
      </c>
      <c r="B78" s="132" t="s">
        <v>233</v>
      </c>
      <c r="C78" s="133" t="s">
        <v>234</v>
      </c>
      <c r="D78" s="132" t="s">
        <v>235</v>
      </c>
      <c r="E78" s="134" t="s">
        <v>236</v>
      </c>
      <c r="F78" s="134"/>
      <c r="G78" s="134"/>
      <c r="H78" s="134"/>
      <c r="I78" s="134"/>
      <c r="J78" s="134"/>
      <c r="K78" s="134"/>
      <c r="L78" s="132" t="s">
        <v>438</v>
      </c>
      <c r="M78" s="132"/>
      <c r="N78" s="132" t="s">
        <v>439</v>
      </c>
      <c r="O78" s="132"/>
      <c r="P78" s="132" t="s">
        <v>440</v>
      </c>
      <c r="Q78" s="132"/>
      <c r="R78" s="136" t="s">
        <v>441</v>
      </c>
      <c r="S78" s="136"/>
      <c r="T78" s="132" t="s">
        <v>103</v>
      </c>
      <c r="U78" s="132"/>
      <c r="V78" s="132" t="s">
        <v>104</v>
      </c>
      <c r="W78" s="132"/>
    </row>
    <row r="79" spans="1:23" ht="12.75">
      <c r="A79" s="131"/>
      <c r="B79" s="132"/>
      <c r="C79" s="133"/>
      <c r="D79" s="132"/>
      <c r="E79" s="134"/>
      <c r="F79" s="134"/>
      <c r="G79" s="134"/>
      <c r="H79" s="134"/>
      <c r="I79" s="134"/>
      <c r="J79" s="134"/>
      <c r="K79" s="134"/>
      <c r="L79" s="132"/>
      <c r="M79" s="132"/>
      <c r="N79" s="132"/>
      <c r="O79" s="132"/>
      <c r="P79" s="132"/>
      <c r="Q79" s="132"/>
      <c r="R79" s="136"/>
      <c r="S79" s="136"/>
      <c r="T79" s="132"/>
      <c r="U79" s="132"/>
      <c r="V79" s="132"/>
      <c r="W79" s="132"/>
    </row>
    <row r="80" spans="1:23" ht="12.75">
      <c r="A80" s="131"/>
      <c r="B80" s="132"/>
      <c r="C80" s="133"/>
      <c r="D80" s="132"/>
      <c r="E80" s="134"/>
      <c r="F80" s="134"/>
      <c r="G80" s="134"/>
      <c r="H80" s="134"/>
      <c r="I80" s="134"/>
      <c r="J80" s="134"/>
      <c r="K80" s="134"/>
      <c r="L80" s="132"/>
      <c r="M80" s="132"/>
      <c r="N80" s="132"/>
      <c r="O80" s="132"/>
      <c r="P80" s="132"/>
      <c r="Q80" s="132"/>
      <c r="R80" s="136"/>
      <c r="S80" s="136"/>
      <c r="T80" s="132"/>
      <c r="U80" s="132"/>
      <c r="V80" s="132"/>
      <c r="W80" s="132"/>
    </row>
    <row r="81" spans="1:23" ht="12.75">
      <c r="A81" s="22" t="s">
        <v>228</v>
      </c>
      <c r="B81" s="22" t="s">
        <v>229</v>
      </c>
      <c r="C81" s="22" t="s">
        <v>230</v>
      </c>
      <c r="D81" s="22" t="s">
        <v>231</v>
      </c>
      <c r="E81" s="135" t="s">
        <v>237</v>
      </c>
      <c r="F81" s="139"/>
      <c r="G81" s="139"/>
      <c r="H81" s="139"/>
      <c r="I81" s="139"/>
      <c r="J81" s="139"/>
      <c r="K81" s="139"/>
      <c r="L81" s="135" t="s">
        <v>238</v>
      </c>
      <c r="M81" s="139"/>
      <c r="N81" s="135" t="s">
        <v>239</v>
      </c>
      <c r="O81" s="139"/>
      <c r="P81" s="135" t="s">
        <v>240</v>
      </c>
      <c r="Q81" s="139"/>
      <c r="R81" s="135" t="s">
        <v>241</v>
      </c>
      <c r="S81" s="139"/>
      <c r="T81" s="135" t="s">
        <v>242</v>
      </c>
      <c r="U81" s="139"/>
      <c r="V81" s="135" t="s">
        <v>243</v>
      </c>
      <c r="W81" s="135"/>
    </row>
    <row r="82" spans="1:23" ht="12.75">
      <c r="A82" s="29" t="s">
        <v>269</v>
      </c>
      <c r="B82" s="30"/>
      <c r="C82" s="30"/>
      <c r="D82" s="34">
        <v>714112</v>
      </c>
      <c r="E82" s="228" t="s">
        <v>264</v>
      </c>
      <c r="F82" s="228"/>
      <c r="G82" s="228"/>
      <c r="H82" s="228"/>
      <c r="I82" s="228"/>
      <c r="J82" s="228"/>
      <c r="K82" s="228"/>
      <c r="L82" s="162">
        <v>1083</v>
      </c>
      <c r="M82" s="162"/>
      <c r="N82" s="162">
        <v>2000</v>
      </c>
      <c r="O82" s="162"/>
      <c r="P82" s="162">
        <v>2000</v>
      </c>
      <c r="Q82" s="162"/>
      <c r="R82" s="162">
        <f>P82-N82</f>
        <v>0</v>
      </c>
      <c r="S82" s="162"/>
      <c r="T82" s="152">
        <f>P82/L82</f>
        <v>1.8467220683287164</v>
      </c>
      <c r="U82" s="152"/>
      <c r="V82" s="152">
        <f>P82/N82</f>
        <v>1</v>
      </c>
      <c r="W82" s="152"/>
    </row>
    <row r="83" spans="1:23" ht="12.75">
      <c r="A83" s="29" t="s">
        <v>270</v>
      </c>
      <c r="B83" s="30"/>
      <c r="C83" s="30"/>
      <c r="D83" s="34">
        <v>714113</v>
      </c>
      <c r="E83" s="228" t="s">
        <v>267</v>
      </c>
      <c r="F83" s="228"/>
      <c r="G83" s="228"/>
      <c r="H83" s="228"/>
      <c r="I83" s="228"/>
      <c r="J83" s="228"/>
      <c r="K83" s="228"/>
      <c r="L83" s="162">
        <v>29628</v>
      </c>
      <c r="M83" s="162"/>
      <c r="N83" s="162">
        <v>30000</v>
      </c>
      <c r="O83" s="162"/>
      <c r="P83" s="162">
        <v>29408</v>
      </c>
      <c r="Q83" s="162"/>
      <c r="R83" s="162">
        <f>P83-N83</f>
        <v>-592</v>
      </c>
      <c r="S83" s="162"/>
      <c r="T83" s="153">
        <f>P83/L83</f>
        <v>0.9925745916025381</v>
      </c>
      <c r="U83" s="152"/>
      <c r="V83" s="153">
        <f>P83/N83</f>
        <v>0.9802666666666666</v>
      </c>
      <c r="W83" s="152"/>
    </row>
    <row r="84" spans="1:23" ht="12.75">
      <c r="A84" s="134" t="s">
        <v>274</v>
      </c>
      <c r="B84" s="218"/>
      <c r="C84" s="218">
        <v>715000</v>
      </c>
      <c r="D84" s="218"/>
      <c r="E84" s="213" t="s">
        <v>275</v>
      </c>
      <c r="F84" s="213"/>
      <c r="G84" s="213"/>
      <c r="H84" s="213"/>
      <c r="I84" s="213"/>
      <c r="J84" s="213"/>
      <c r="K84" s="213"/>
      <c r="L84" s="227">
        <f>SUM(L90:M93)</f>
        <v>259</v>
      </c>
      <c r="M84" s="227"/>
      <c r="N84" s="227">
        <f>SUM(N90:O93)</f>
        <v>0</v>
      </c>
      <c r="O84" s="227"/>
      <c r="P84" s="227">
        <f>SUM(P90:Q93)</f>
        <v>0</v>
      </c>
      <c r="Q84" s="227"/>
      <c r="R84" s="306">
        <f>P84-N84</f>
        <v>0</v>
      </c>
      <c r="S84" s="307"/>
      <c r="T84" s="258">
        <f>P84/L84</f>
        <v>0</v>
      </c>
      <c r="U84" s="258"/>
      <c r="V84" s="347" t="s">
        <v>63</v>
      </c>
      <c r="W84" s="258"/>
    </row>
    <row r="85" spans="1:23" ht="12.75">
      <c r="A85" s="134"/>
      <c r="B85" s="218"/>
      <c r="C85" s="218"/>
      <c r="D85" s="218"/>
      <c r="E85" s="213"/>
      <c r="F85" s="213"/>
      <c r="G85" s="213"/>
      <c r="H85" s="213"/>
      <c r="I85" s="213"/>
      <c r="J85" s="213"/>
      <c r="K85" s="213"/>
      <c r="L85" s="227"/>
      <c r="M85" s="227"/>
      <c r="N85" s="227"/>
      <c r="O85" s="227"/>
      <c r="P85" s="227"/>
      <c r="Q85" s="227"/>
      <c r="R85" s="308"/>
      <c r="S85" s="309"/>
      <c r="T85" s="258"/>
      <c r="U85" s="258"/>
      <c r="V85" s="258"/>
      <c r="W85" s="258"/>
    </row>
    <row r="86" spans="1:23" ht="12.75">
      <c r="A86" s="134"/>
      <c r="B86" s="218"/>
      <c r="C86" s="218"/>
      <c r="D86" s="218"/>
      <c r="E86" s="213"/>
      <c r="F86" s="213"/>
      <c r="G86" s="213"/>
      <c r="H86" s="213"/>
      <c r="I86" s="213"/>
      <c r="J86" s="213"/>
      <c r="K86" s="213"/>
      <c r="L86" s="227"/>
      <c r="M86" s="227"/>
      <c r="N86" s="227"/>
      <c r="O86" s="227"/>
      <c r="P86" s="227"/>
      <c r="Q86" s="227"/>
      <c r="R86" s="310"/>
      <c r="S86" s="311"/>
      <c r="T86" s="258"/>
      <c r="U86" s="258"/>
      <c r="V86" s="258"/>
      <c r="W86" s="258"/>
    </row>
    <row r="87" spans="1:23" ht="12.75">
      <c r="A87" s="29" t="s">
        <v>271</v>
      </c>
      <c r="B87" s="30"/>
      <c r="C87" s="30"/>
      <c r="D87" s="34">
        <v>714121</v>
      </c>
      <c r="E87" s="228" t="s">
        <v>265</v>
      </c>
      <c r="F87" s="228"/>
      <c r="G87" s="228"/>
      <c r="H87" s="228"/>
      <c r="I87" s="228"/>
      <c r="J87" s="228"/>
      <c r="K87" s="228"/>
      <c r="L87" s="162">
        <v>10840</v>
      </c>
      <c r="M87" s="162"/>
      <c r="N87" s="162">
        <v>10000</v>
      </c>
      <c r="O87" s="162"/>
      <c r="P87" s="162">
        <v>8612</v>
      </c>
      <c r="Q87" s="162"/>
      <c r="R87" s="162">
        <f aca="true" t="shared" si="0" ref="R87:R92">P87-N87</f>
        <v>-1388</v>
      </c>
      <c r="S87" s="162"/>
      <c r="T87" s="152">
        <f>P87/L87</f>
        <v>0.7944649446494465</v>
      </c>
      <c r="U87" s="152"/>
      <c r="V87" s="152">
        <f>P87/N87</f>
        <v>0.8612</v>
      </c>
      <c r="W87" s="152"/>
    </row>
    <row r="88" spans="1:23" ht="12.75">
      <c r="A88" s="29" t="s">
        <v>272</v>
      </c>
      <c r="B88" s="30"/>
      <c r="C88" s="30"/>
      <c r="D88" s="34">
        <v>714131</v>
      </c>
      <c r="E88" s="228" t="s">
        <v>266</v>
      </c>
      <c r="F88" s="228"/>
      <c r="G88" s="228"/>
      <c r="H88" s="228"/>
      <c r="I88" s="228"/>
      <c r="J88" s="228"/>
      <c r="K88" s="228"/>
      <c r="L88" s="162">
        <v>62823</v>
      </c>
      <c r="M88" s="162"/>
      <c r="N88" s="162">
        <v>38000</v>
      </c>
      <c r="O88" s="162"/>
      <c r="P88" s="162">
        <v>38823</v>
      </c>
      <c r="Q88" s="162"/>
      <c r="R88" s="162">
        <f t="shared" si="0"/>
        <v>823</v>
      </c>
      <c r="S88" s="162"/>
      <c r="T88" s="152">
        <f>P88/L88</f>
        <v>0.6179743087722649</v>
      </c>
      <c r="U88" s="152"/>
      <c r="V88" s="152">
        <f>P88/N88</f>
        <v>1.0216578947368422</v>
      </c>
      <c r="W88" s="152"/>
    </row>
    <row r="89" spans="1:23" ht="12.75">
      <c r="A89" s="29" t="s">
        <v>273</v>
      </c>
      <c r="B89" s="30"/>
      <c r="C89" s="30"/>
      <c r="D89" s="34">
        <v>714132</v>
      </c>
      <c r="E89" s="228" t="s">
        <v>268</v>
      </c>
      <c r="F89" s="228"/>
      <c r="G89" s="228"/>
      <c r="H89" s="228"/>
      <c r="I89" s="228"/>
      <c r="J89" s="228"/>
      <c r="K89" s="228"/>
      <c r="L89" s="162">
        <v>74881</v>
      </c>
      <c r="M89" s="162"/>
      <c r="N89" s="162">
        <v>37000</v>
      </c>
      <c r="O89" s="162"/>
      <c r="P89" s="162">
        <v>31660</v>
      </c>
      <c r="Q89" s="162"/>
      <c r="R89" s="162">
        <f t="shared" si="0"/>
        <v>-5340</v>
      </c>
      <c r="S89" s="162"/>
      <c r="T89" s="152">
        <f>P89/L89</f>
        <v>0.4228041826364498</v>
      </c>
      <c r="U89" s="152"/>
      <c r="V89" s="152">
        <f>P89/N89</f>
        <v>0.8556756756756757</v>
      </c>
      <c r="W89" s="152"/>
    </row>
    <row r="90" spans="1:23" ht="12.75">
      <c r="A90" s="31" t="s">
        <v>278</v>
      </c>
      <c r="B90" s="30"/>
      <c r="C90" s="30"/>
      <c r="D90" s="34">
        <v>715132</v>
      </c>
      <c r="E90" s="228" t="s">
        <v>276</v>
      </c>
      <c r="F90" s="228"/>
      <c r="G90" s="228"/>
      <c r="H90" s="228"/>
      <c r="I90" s="228"/>
      <c r="J90" s="228"/>
      <c r="K90" s="228"/>
      <c r="L90" s="162">
        <v>5</v>
      </c>
      <c r="M90" s="162"/>
      <c r="N90" s="162">
        <v>0</v>
      </c>
      <c r="O90" s="162"/>
      <c r="P90" s="162">
        <v>0</v>
      </c>
      <c r="Q90" s="162"/>
      <c r="R90" s="162">
        <f t="shared" si="0"/>
        <v>0</v>
      </c>
      <c r="S90" s="162"/>
      <c r="T90" s="153">
        <f>P90/L90</f>
        <v>0</v>
      </c>
      <c r="U90" s="152"/>
      <c r="V90" s="153">
        <f>P90/L90</f>
        <v>0</v>
      </c>
      <c r="W90" s="152"/>
    </row>
    <row r="91" spans="1:23" ht="12.75">
      <c r="A91" s="29" t="s">
        <v>279</v>
      </c>
      <c r="B91" s="30"/>
      <c r="C91" s="30"/>
      <c r="D91" s="34">
        <v>715141</v>
      </c>
      <c r="E91" s="228" t="s">
        <v>277</v>
      </c>
      <c r="F91" s="228"/>
      <c r="G91" s="228"/>
      <c r="H91" s="228"/>
      <c r="I91" s="228"/>
      <c r="J91" s="228"/>
      <c r="K91" s="228"/>
      <c r="L91" s="162">
        <v>197</v>
      </c>
      <c r="M91" s="162"/>
      <c r="N91" s="162">
        <v>0</v>
      </c>
      <c r="O91" s="162"/>
      <c r="P91" s="162">
        <v>0</v>
      </c>
      <c r="Q91" s="162"/>
      <c r="R91" s="162">
        <f t="shared" si="0"/>
        <v>0</v>
      </c>
      <c r="S91" s="162"/>
      <c r="T91" s="152">
        <f>P91/L91</f>
        <v>0</v>
      </c>
      <c r="U91" s="152"/>
      <c r="V91" s="153" t="s">
        <v>63</v>
      </c>
      <c r="W91" s="152"/>
    </row>
    <row r="92" spans="1:23" ht="12.75">
      <c r="A92" s="29" t="s">
        <v>280</v>
      </c>
      <c r="B92" s="30"/>
      <c r="C92" s="30"/>
      <c r="D92" s="34">
        <v>715211</v>
      </c>
      <c r="E92" s="228" t="s">
        <v>374</v>
      </c>
      <c r="F92" s="228"/>
      <c r="G92" s="228"/>
      <c r="H92" s="228"/>
      <c r="I92" s="228"/>
      <c r="J92" s="228"/>
      <c r="K92" s="228"/>
      <c r="L92" s="162">
        <v>0</v>
      </c>
      <c r="M92" s="162"/>
      <c r="N92" s="162">
        <v>0</v>
      </c>
      <c r="O92" s="162"/>
      <c r="P92" s="162">
        <v>0</v>
      </c>
      <c r="Q92" s="162"/>
      <c r="R92" s="162">
        <f t="shared" si="0"/>
        <v>0</v>
      </c>
      <c r="S92" s="162"/>
      <c r="T92" s="151" t="s">
        <v>63</v>
      </c>
      <c r="U92" s="152"/>
      <c r="V92" s="151" t="s">
        <v>63</v>
      </c>
      <c r="W92" s="152"/>
    </row>
    <row r="93" spans="1:23" ht="12.75">
      <c r="A93" s="37" t="s">
        <v>155</v>
      </c>
      <c r="B93" s="91"/>
      <c r="C93" s="91"/>
      <c r="D93" s="92">
        <v>715914</v>
      </c>
      <c r="E93" s="196" t="s">
        <v>409</v>
      </c>
      <c r="F93" s="186"/>
      <c r="G93" s="186"/>
      <c r="H93" s="186"/>
      <c r="I93" s="186"/>
      <c r="J93" s="186"/>
      <c r="K93" s="187"/>
      <c r="L93" s="137">
        <v>57</v>
      </c>
      <c r="M93" s="138"/>
      <c r="N93" s="137">
        <v>0</v>
      </c>
      <c r="O93" s="138"/>
      <c r="P93" s="137">
        <v>0</v>
      </c>
      <c r="Q93" s="138"/>
      <c r="R93" s="137">
        <v>80</v>
      </c>
      <c r="S93" s="138"/>
      <c r="T93" s="140">
        <f>P93/L93</f>
        <v>0</v>
      </c>
      <c r="U93" s="165"/>
      <c r="V93" s="142" t="s">
        <v>63</v>
      </c>
      <c r="W93" s="143"/>
    </row>
    <row r="94" spans="1:23" ht="12.75">
      <c r="A94" s="26" t="s">
        <v>281</v>
      </c>
      <c r="B94" s="32"/>
      <c r="C94" s="28">
        <v>716000</v>
      </c>
      <c r="D94" s="32"/>
      <c r="E94" s="226" t="s">
        <v>282</v>
      </c>
      <c r="F94" s="226"/>
      <c r="G94" s="226"/>
      <c r="H94" s="226"/>
      <c r="I94" s="226"/>
      <c r="J94" s="226"/>
      <c r="K94" s="226"/>
      <c r="L94" s="184">
        <f>SUM(L95:M107)</f>
        <v>248530</v>
      </c>
      <c r="M94" s="184"/>
      <c r="N94" s="184">
        <f>SUM(N95:O107)</f>
        <v>280000</v>
      </c>
      <c r="O94" s="184"/>
      <c r="P94" s="184">
        <f>SUM(P95:Q107)</f>
        <v>289892</v>
      </c>
      <c r="Q94" s="184"/>
      <c r="R94" s="184">
        <f>SUM(R95:S107)</f>
        <v>9892</v>
      </c>
      <c r="S94" s="184"/>
      <c r="T94" s="155">
        <f>P94/L94</f>
        <v>1.1664265883394358</v>
      </c>
      <c r="U94" s="155"/>
      <c r="V94" s="155">
        <f>P94/N94</f>
        <v>1.0353285714285714</v>
      </c>
      <c r="W94" s="155"/>
    </row>
    <row r="95" spans="1:23" ht="12.75">
      <c r="A95" s="230" t="s">
        <v>289</v>
      </c>
      <c r="B95" s="230"/>
      <c r="C95" s="230"/>
      <c r="D95" s="231">
        <v>716111</v>
      </c>
      <c r="E95" s="220" t="s">
        <v>283</v>
      </c>
      <c r="F95" s="220"/>
      <c r="G95" s="220"/>
      <c r="H95" s="220"/>
      <c r="I95" s="220"/>
      <c r="J95" s="220"/>
      <c r="K95" s="220"/>
      <c r="L95" s="214">
        <v>207842</v>
      </c>
      <c r="M95" s="214"/>
      <c r="N95" s="214">
        <v>234000</v>
      </c>
      <c r="O95" s="214"/>
      <c r="P95" s="214">
        <v>243366</v>
      </c>
      <c r="Q95" s="214"/>
      <c r="R95" s="214">
        <f>P95-N95</f>
        <v>9366</v>
      </c>
      <c r="S95" s="214"/>
      <c r="T95" s="257">
        <f>P95/L95</f>
        <v>1.1709182937038711</v>
      </c>
      <c r="U95" s="257"/>
      <c r="V95" s="257">
        <f>P95/N95</f>
        <v>1.040025641025641</v>
      </c>
      <c r="W95" s="257"/>
    </row>
    <row r="96" spans="1:23" ht="12.75">
      <c r="A96" s="230"/>
      <c r="B96" s="230"/>
      <c r="C96" s="230"/>
      <c r="D96" s="231"/>
      <c r="E96" s="220"/>
      <c r="F96" s="220"/>
      <c r="G96" s="220"/>
      <c r="H96" s="220"/>
      <c r="I96" s="220"/>
      <c r="J96" s="220"/>
      <c r="K96" s="220"/>
      <c r="L96" s="214"/>
      <c r="M96" s="214"/>
      <c r="N96" s="214"/>
      <c r="O96" s="214"/>
      <c r="P96" s="214"/>
      <c r="Q96" s="214"/>
      <c r="R96" s="214"/>
      <c r="S96" s="214"/>
      <c r="T96" s="257"/>
      <c r="U96" s="257"/>
      <c r="V96" s="257"/>
      <c r="W96" s="257"/>
    </row>
    <row r="97" spans="1:23" ht="12.75">
      <c r="A97" s="230" t="s">
        <v>290</v>
      </c>
      <c r="B97" s="230"/>
      <c r="C97" s="230"/>
      <c r="D97" s="231">
        <v>716112</v>
      </c>
      <c r="E97" s="220" t="s">
        <v>284</v>
      </c>
      <c r="F97" s="220"/>
      <c r="G97" s="220"/>
      <c r="H97" s="220"/>
      <c r="I97" s="220"/>
      <c r="J97" s="220"/>
      <c r="K97" s="220"/>
      <c r="L97" s="214">
        <v>8957</v>
      </c>
      <c r="M97" s="214"/>
      <c r="N97" s="214">
        <v>10000</v>
      </c>
      <c r="O97" s="214"/>
      <c r="P97" s="214">
        <v>10405</v>
      </c>
      <c r="Q97" s="214"/>
      <c r="R97" s="214">
        <f>P97-N97</f>
        <v>405</v>
      </c>
      <c r="S97" s="214"/>
      <c r="T97" s="257">
        <f>P97/L97</f>
        <v>1.1616612705146812</v>
      </c>
      <c r="U97" s="257"/>
      <c r="V97" s="257">
        <f>P97/N97</f>
        <v>1.0405</v>
      </c>
      <c r="W97" s="257"/>
    </row>
    <row r="98" spans="1:23" ht="12.75">
      <c r="A98" s="230"/>
      <c r="B98" s="230"/>
      <c r="C98" s="230"/>
      <c r="D98" s="231"/>
      <c r="E98" s="220"/>
      <c r="F98" s="220"/>
      <c r="G98" s="220"/>
      <c r="H98" s="220"/>
      <c r="I98" s="220"/>
      <c r="J98" s="220"/>
      <c r="K98" s="220"/>
      <c r="L98" s="214"/>
      <c r="M98" s="214"/>
      <c r="N98" s="214"/>
      <c r="O98" s="214"/>
      <c r="P98" s="214"/>
      <c r="Q98" s="214"/>
      <c r="R98" s="214"/>
      <c r="S98" s="214"/>
      <c r="T98" s="257"/>
      <c r="U98" s="257"/>
      <c r="V98" s="257"/>
      <c r="W98" s="257"/>
    </row>
    <row r="99" spans="1:23" ht="12.75">
      <c r="A99" s="230" t="s">
        <v>291</v>
      </c>
      <c r="B99" s="230"/>
      <c r="C99" s="230"/>
      <c r="D99" s="231">
        <v>716113</v>
      </c>
      <c r="E99" s="220" t="s">
        <v>285</v>
      </c>
      <c r="F99" s="220"/>
      <c r="G99" s="220"/>
      <c r="H99" s="220"/>
      <c r="I99" s="220"/>
      <c r="J99" s="220"/>
      <c r="K99" s="220"/>
      <c r="L99" s="214">
        <v>366</v>
      </c>
      <c r="M99" s="214"/>
      <c r="N99" s="214">
        <v>3800</v>
      </c>
      <c r="O99" s="214"/>
      <c r="P99" s="214">
        <v>3275</v>
      </c>
      <c r="Q99" s="214"/>
      <c r="R99" s="214">
        <f>P99-N99</f>
        <v>-525</v>
      </c>
      <c r="S99" s="214"/>
      <c r="T99" s="257">
        <f>P99/L99</f>
        <v>8.948087431693988</v>
      </c>
      <c r="U99" s="257"/>
      <c r="V99" s="257">
        <f>P99/N99</f>
        <v>0.8618421052631579</v>
      </c>
      <c r="W99" s="257"/>
    </row>
    <row r="100" spans="1:23" ht="12.75">
      <c r="A100" s="230"/>
      <c r="B100" s="230"/>
      <c r="C100" s="230"/>
      <c r="D100" s="231"/>
      <c r="E100" s="220"/>
      <c r="F100" s="220"/>
      <c r="G100" s="220"/>
      <c r="H100" s="220"/>
      <c r="I100" s="220"/>
      <c r="J100" s="220"/>
      <c r="K100" s="220"/>
      <c r="L100" s="214"/>
      <c r="M100" s="214"/>
      <c r="N100" s="214"/>
      <c r="O100" s="214"/>
      <c r="P100" s="214"/>
      <c r="Q100" s="214"/>
      <c r="R100" s="214"/>
      <c r="S100" s="214"/>
      <c r="T100" s="257"/>
      <c r="U100" s="257"/>
      <c r="V100" s="257"/>
      <c r="W100" s="257"/>
    </row>
    <row r="101" spans="1:23" ht="12.75">
      <c r="A101" s="230" t="s">
        <v>292</v>
      </c>
      <c r="B101" s="230"/>
      <c r="C101" s="230"/>
      <c r="D101" s="346">
        <v>716114</v>
      </c>
      <c r="E101" s="344" t="s">
        <v>198</v>
      </c>
      <c r="F101" s="344"/>
      <c r="G101" s="344"/>
      <c r="H101" s="344"/>
      <c r="I101" s="344"/>
      <c r="J101" s="344"/>
      <c r="K101" s="344"/>
      <c r="L101" s="214">
        <v>0</v>
      </c>
      <c r="M101" s="214"/>
      <c r="N101" s="214">
        <v>0</v>
      </c>
      <c r="O101" s="214"/>
      <c r="P101" s="214">
        <v>0</v>
      </c>
      <c r="Q101" s="214"/>
      <c r="R101" s="214">
        <f>P101-N101</f>
        <v>0</v>
      </c>
      <c r="S101" s="214"/>
      <c r="T101" s="256" t="s">
        <v>63</v>
      </c>
      <c r="U101" s="257"/>
      <c r="V101" s="303" t="s">
        <v>63</v>
      </c>
      <c r="W101" s="257"/>
    </row>
    <row r="102" spans="1:23" ht="12.75" customHeight="1">
      <c r="A102" s="230"/>
      <c r="B102" s="230"/>
      <c r="C102" s="230"/>
      <c r="D102" s="346"/>
      <c r="E102" s="344"/>
      <c r="F102" s="344"/>
      <c r="G102" s="344"/>
      <c r="H102" s="344"/>
      <c r="I102" s="344"/>
      <c r="J102" s="344"/>
      <c r="K102" s="344"/>
      <c r="L102" s="214"/>
      <c r="M102" s="214"/>
      <c r="N102" s="214"/>
      <c r="O102" s="214"/>
      <c r="P102" s="214"/>
      <c r="Q102" s="214"/>
      <c r="R102" s="214"/>
      <c r="S102" s="214"/>
      <c r="T102" s="257"/>
      <c r="U102" s="257"/>
      <c r="V102" s="257"/>
      <c r="W102" s="257"/>
    </row>
    <row r="103" spans="1:23" ht="12.75">
      <c r="A103" s="230" t="s">
        <v>211</v>
      </c>
      <c r="B103" s="230"/>
      <c r="C103" s="230"/>
      <c r="D103" s="231">
        <v>716115</v>
      </c>
      <c r="E103" s="220" t="s">
        <v>286</v>
      </c>
      <c r="F103" s="220"/>
      <c r="G103" s="220"/>
      <c r="H103" s="220"/>
      <c r="I103" s="220"/>
      <c r="J103" s="220"/>
      <c r="K103" s="220"/>
      <c r="L103" s="214">
        <v>12226</v>
      </c>
      <c r="M103" s="214"/>
      <c r="N103" s="214">
        <v>9600</v>
      </c>
      <c r="O103" s="214"/>
      <c r="P103" s="214">
        <v>9225</v>
      </c>
      <c r="Q103" s="214"/>
      <c r="R103" s="214">
        <f>P103-N103</f>
        <v>-375</v>
      </c>
      <c r="S103" s="214"/>
      <c r="T103" s="257">
        <f>P103/L103</f>
        <v>0.7545395059708817</v>
      </c>
      <c r="U103" s="257"/>
      <c r="V103" s="257">
        <f>P103/N103</f>
        <v>0.9609375</v>
      </c>
      <c r="W103" s="257"/>
    </row>
    <row r="104" spans="1:23" ht="12.75">
      <c r="A104" s="230"/>
      <c r="B104" s="230"/>
      <c r="C104" s="230"/>
      <c r="D104" s="231"/>
      <c r="E104" s="220"/>
      <c r="F104" s="220"/>
      <c r="G104" s="220"/>
      <c r="H104" s="220"/>
      <c r="I104" s="220"/>
      <c r="J104" s="220"/>
      <c r="K104" s="220"/>
      <c r="L104" s="214"/>
      <c r="M104" s="214"/>
      <c r="N104" s="214"/>
      <c r="O104" s="214"/>
      <c r="P104" s="214"/>
      <c r="Q104" s="214"/>
      <c r="R104" s="214"/>
      <c r="S104" s="214"/>
      <c r="T104" s="257"/>
      <c r="U104" s="257"/>
      <c r="V104" s="257"/>
      <c r="W104" s="257"/>
    </row>
    <row r="105" spans="1:23" ht="12.75">
      <c r="A105" s="230" t="s">
        <v>212</v>
      </c>
      <c r="B105" s="230"/>
      <c r="C105" s="230"/>
      <c r="D105" s="231">
        <v>716116</v>
      </c>
      <c r="E105" s="220" t="s">
        <v>287</v>
      </c>
      <c r="F105" s="220"/>
      <c r="G105" s="220"/>
      <c r="H105" s="220"/>
      <c r="I105" s="220"/>
      <c r="J105" s="220"/>
      <c r="K105" s="220"/>
      <c r="L105" s="214">
        <v>15450</v>
      </c>
      <c r="M105" s="214"/>
      <c r="N105" s="214">
        <v>19600</v>
      </c>
      <c r="O105" s="214"/>
      <c r="P105" s="214">
        <v>21250</v>
      </c>
      <c r="Q105" s="214"/>
      <c r="R105" s="214">
        <f>P105-N105</f>
        <v>1650</v>
      </c>
      <c r="S105" s="214"/>
      <c r="T105" s="257">
        <f>P105/L105</f>
        <v>1.3754045307443366</v>
      </c>
      <c r="U105" s="257"/>
      <c r="V105" s="257">
        <f>P105/N105</f>
        <v>1.0841836734693877</v>
      </c>
      <c r="W105" s="257"/>
    </row>
    <row r="106" spans="1:23" ht="12.75">
      <c r="A106" s="230"/>
      <c r="B106" s="230"/>
      <c r="C106" s="230"/>
      <c r="D106" s="231"/>
      <c r="E106" s="220"/>
      <c r="F106" s="220"/>
      <c r="G106" s="220"/>
      <c r="H106" s="220"/>
      <c r="I106" s="220"/>
      <c r="J106" s="220"/>
      <c r="K106" s="220"/>
      <c r="L106" s="214"/>
      <c r="M106" s="214"/>
      <c r="N106" s="214"/>
      <c r="O106" s="214"/>
      <c r="P106" s="214"/>
      <c r="Q106" s="214"/>
      <c r="R106" s="214"/>
      <c r="S106" s="214"/>
      <c r="T106" s="257"/>
      <c r="U106" s="257"/>
      <c r="V106" s="257"/>
      <c r="W106" s="257"/>
    </row>
    <row r="107" spans="1:23" ht="12.75">
      <c r="A107" s="29" t="s">
        <v>213</v>
      </c>
      <c r="B107" s="30"/>
      <c r="C107" s="30"/>
      <c r="D107" s="34">
        <v>716117</v>
      </c>
      <c r="E107" s="302" t="s">
        <v>288</v>
      </c>
      <c r="F107" s="302"/>
      <c r="G107" s="302"/>
      <c r="H107" s="302"/>
      <c r="I107" s="302"/>
      <c r="J107" s="302"/>
      <c r="K107" s="302"/>
      <c r="L107" s="162">
        <v>3689</v>
      </c>
      <c r="M107" s="162"/>
      <c r="N107" s="162">
        <v>3000</v>
      </c>
      <c r="O107" s="162"/>
      <c r="P107" s="162">
        <v>2371</v>
      </c>
      <c r="Q107" s="162"/>
      <c r="R107" s="162">
        <f>P107-N107</f>
        <v>-629</v>
      </c>
      <c r="S107" s="162"/>
      <c r="T107" s="152">
        <f>P107/L107</f>
        <v>0.6427216047709406</v>
      </c>
      <c r="U107" s="152"/>
      <c r="V107" s="152">
        <f>P107/N107</f>
        <v>0.7903333333333333</v>
      </c>
      <c r="W107" s="152"/>
    </row>
    <row r="108" spans="1:23" ht="12.75">
      <c r="A108" s="26" t="s">
        <v>293</v>
      </c>
      <c r="B108" s="30"/>
      <c r="C108" s="28">
        <v>717000</v>
      </c>
      <c r="D108" s="30"/>
      <c r="E108" s="226" t="s">
        <v>294</v>
      </c>
      <c r="F108" s="226"/>
      <c r="G108" s="226"/>
      <c r="H108" s="226"/>
      <c r="I108" s="226"/>
      <c r="J108" s="226"/>
      <c r="K108" s="226"/>
      <c r="L108" s="184">
        <f>SUM(L109:M112)</f>
        <v>1024948</v>
      </c>
      <c r="M108" s="184"/>
      <c r="N108" s="184">
        <f>SUM(N109:O112)</f>
        <v>1005000</v>
      </c>
      <c r="O108" s="184"/>
      <c r="P108" s="184">
        <f>SUM(P109:Q112)</f>
        <v>987336</v>
      </c>
      <c r="Q108" s="184"/>
      <c r="R108" s="184">
        <f>SUM(R109:S112)</f>
        <v>-17664</v>
      </c>
      <c r="S108" s="184"/>
      <c r="T108" s="155">
        <f>P108/L108</f>
        <v>0.9633035041777729</v>
      </c>
      <c r="U108" s="155"/>
      <c r="V108" s="155">
        <f>P108/N108</f>
        <v>0.9824238805970149</v>
      </c>
      <c r="W108" s="155"/>
    </row>
    <row r="109" spans="1:23" ht="12.75">
      <c r="A109" s="230" t="s">
        <v>297</v>
      </c>
      <c r="B109" s="230"/>
      <c r="C109" s="230"/>
      <c r="D109" s="231">
        <v>717131</v>
      </c>
      <c r="E109" s="220" t="s">
        <v>295</v>
      </c>
      <c r="F109" s="220"/>
      <c r="G109" s="220"/>
      <c r="H109" s="220"/>
      <c r="I109" s="220"/>
      <c r="J109" s="220"/>
      <c r="K109" s="220"/>
      <c r="L109" s="214">
        <v>96248</v>
      </c>
      <c r="M109" s="214"/>
      <c r="N109" s="214">
        <v>96000</v>
      </c>
      <c r="O109" s="214"/>
      <c r="P109" s="214">
        <v>93553</v>
      </c>
      <c r="Q109" s="214"/>
      <c r="R109" s="214">
        <f>P109-N109</f>
        <v>-2447</v>
      </c>
      <c r="S109" s="214"/>
      <c r="T109" s="257">
        <f>P109/L109</f>
        <v>0.9719994181697282</v>
      </c>
      <c r="U109" s="257"/>
      <c r="V109" s="257">
        <f>P109/N109</f>
        <v>0.9745104166666667</v>
      </c>
      <c r="W109" s="257"/>
    </row>
    <row r="110" spans="1:23" ht="12.75">
      <c r="A110" s="230"/>
      <c r="B110" s="230"/>
      <c r="C110" s="230"/>
      <c r="D110" s="231"/>
      <c r="E110" s="220"/>
      <c r="F110" s="220"/>
      <c r="G110" s="220"/>
      <c r="H110" s="220"/>
      <c r="I110" s="220"/>
      <c r="J110" s="220"/>
      <c r="K110" s="220"/>
      <c r="L110" s="214"/>
      <c r="M110" s="214"/>
      <c r="N110" s="214"/>
      <c r="O110" s="214"/>
      <c r="P110" s="214"/>
      <c r="Q110" s="214"/>
      <c r="R110" s="214"/>
      <c r="S110" s="214"/>
      <c r="T110" s="257"/>
      <c r="U110" s="257"/>
      <c r="V110" s="257"/>
      <c r="W110" s="257"/>
    </row>
    <row r="111" spans="1:23" ht="12.75">
      <c r="A111" s="230" t="s">
        <v>298</v>
      </c>
      <c r="B111" s="230"/>
      <c r="C111" s="230"/>
      <c r="D111" s="231">
        <v>717141</v>
      </c>
      <c r="E111" s="220" t="s">
        <v>296</v>
      </c>
      <c r="F111" s="220"/>
      <c r="G111" s="220"/>
      <c r="H111" s="220"/>
      <c r="I111" s="220"/>
      <c r="J111" s="220"/>
      <c r="K111" s="220"/>
      <c r="L111" s="214">
        <v>928700</v>
      </c>
      <c r="M111" s="214"/>
      <c r="N111" s="214">
        <v>909000</v>
      </c>
      <c r="O111" s="214"/>
      <c r="P111" s="214">
        <v>893783</v>
      </c>
      <c r="Q111" s="214"/>
      <c r="R111" s="214">
        <f>P111-N111</f>
        <v>-15217</v>
      </c>
      <c r="S111" s="214"/>
      <c r="T111" s="257">
        <f>P111/L111</f>
        <v>0.9624022827608485</v>
      </c>
      <c r="U111" s="257"/>
      <c r="V111" s="257">
        <f>P111/N111</f>
        <v>0.9832596259625963</v>
      </c>
      <c r="W111" s="257"/>
    </row>
    <row r="112" spans="1:23" ht="12.75">
      <c r="A112" s="230"/>
      <c r="B112" s="230"/>
      <c r="C112" s="230"/>
      <c r="D112" s="231"/>
      <c r="E112" s="220"/>
      <c r="F112" s="220"/>
      <c r="G112" s="220"/>
      <c r="H112" s="220"/>
      <c r="I112" s="220"/>
      <c r="J112" s="220"/>
      <c r="K112" s="220"/>
      <c r="L112" s="214"/>
      <c r="M112" s="214"/>
      <c r="N112" s="214"/>
      <c r="O112" s="214"/>
      <c r="P112" s="214"/>
      <c r="Q112" s="214"/>
      <c r="R112" s="214"/>
      <c r="S112" s="214"/>
      <c r="T112" s="257"/>
      <c r="U112" s="257"/>
      <c r="V112" s="257"/>
      <c r="W112" s="257"/>
    </row>
    <row r="113" spans="1:23" ht="12.75">
      <c r="A113" s="26" t="s">
        <v>299</v>
      </c>
      <c r="B113" s="30"/>
      <c r="C113" s="28">
        <v>719000</v>
      </c>
      <c r="D113" s="30"/>
      <c r="E113" s="226" t="s">
        <v>300</v>
      </c>
      <c r="F113" s="226"/>
      <c r="G113" s="226"/>
      <c r="H113" s="226"/>
      <c r="I113" s="226"/>
      <c r="J113" s="226"/>
      <c r="K113" s="226"/>
      <c r="L113" s="184">
        <f>SUM(L114:M125)</f>
        <v>29</v>
      </c>
      <c r="M113" s="184"/>
      <c r="N113" s="184">
        <f>SUM(N114:O125)</f>
        <v>100</v>
      </c>
      <c r="O113" s="184"/>
      <c r="P113" s="184">
        <f>SUM(P114:Q125)</f>
        <v>13</v>
      </c>
      <c r="Q113" s="184"/>
      <c r="R113" s="184">
        <f>SUM(R114:S125)</f>
        <v>-87</v>
      </c>
      <c r="S113" s="184"/>
      <c r="T113" s="155">
        <f>P113/L113</f>
        <v>0.4482758620689655</v>
      </c>
      <c r="U113" s="155"/>
      <c r="V113" s="155">
        <f>P113/N113</f>
        <v>0.13</v>
      </c>
      <c r="W113" s="155"/>
    </row>
    <row r="114" spans="1:23" ht="12.75">
      <c r="A114" s="108"/>
      <c r="B114" s="108"/>
      <c r="C114" s="108"/>
      <c r="D114" s="109"/>
      <c r="E114" s="110"/>
      <c r="F114" s="110"/>
      <c r="G114" s="110"/>
      <c r="H114" s="110"/>
      <c r="I114" s="110"/>
      <c r="J114" s="110"/>
      <c r="K114" s="110"/>
      <c r="L114" s="111"/>
      <c r="M114" s="111"/>
      <c r="N114" s="112"/>
      <c r="O114" s="112"/>
      <c r="P114" s="111"/>
      <c r="Q114" s="111"/>
      <c r="R114" s="112"/>
      <c r="S114" s="112"/>
      <c r="T114" s="113"/>
      <c r="U114" s="113"/>
      <c r="V114" s="113"/>
      <c r="W114" s="113"/>
    </row>
    <row r="115" spans="1:23" ht="12.75">
      <c r="A115" s="108"/>
      <c r="B115" s="108"/>
      <c r="C115" s="108"/>
      <c r="D115" s="109"/>
      <c r="E115" s="110"/>
      <c r="F115" s="110"/>
      <c r="G115" s="110"/>
      <c r="H115" s="110"/>
      <c r="I115" s="110"/>
      <c r="J115" s="110"/>
      <c r="K115" s="110"/>
      <c r="L115" s="111"/>
      <c r="M115" s="111"/>
      <c r="N115" s="112"/>
      <c r="O115" s="112"/>
      <c r="P115" s="111"/>
      <c r="Q115" s="111"/>
      <c r="R115" s="112"/>
      <c r="S115" s="112"/>
      <c r="T115" s="113"/>
      <c r="U115" s="113"/>
      <c r="V115" s="113"/>
      <c r="W115" s="113"/>
    </row>
    <row r="116" spans="1:23" ht="12.75">
      <c r="A116" s="8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47" t="s">
        <v>229</v>
      </c>
      <c r="M116" s="7"/>
      <c r="N116" s="9"/>
      <c r="O116" s="7"/>
      <c r="P116" s="9"/>
      <c r="Q116" s="7"/>
      <c r="R116" s="10"/>
      <c r="S116" s="11"/>
      <c r="T116" s="10"/>
      <c r="U116" s="11"/>
      <c r="V116" s="12"/>
      <c r="W116" s="12"/>
    </row>
    <row r="117" spans="1:23" ht="12.75" customHeight="1">
      <c r="A117" s="131" t="s">
        <v>232</v>
      </c>
      <c r="B117" s="132" t="s">
        <v>233</v>
      </c>
      <c r="C117" s="133" t="s">
        <v>234</v>
      </c>
      <c r="D117" s="132" t="s">
        <v>235</v>
      </c>
      <c r="E117" s="134" t="s">
        <v>236</v>
      </c>
      <c r="F117" s="134"/>
      <c r="G117" s="134"/>
      <c r="H117" s="134"/>
      <c r="I117" s="134"/>
      <c r="J117" s="134"/>
      <c r="K117" s="134"/>
      <c r="L117" s="132" t="s">
        <v>438</v>
      </c>
      <c r="M117" s="132"/>
      <c r="N117" s="132" t="s">
        <v>439</v>
      </c>
      <c r="O117" s="132"/>
      <c r="P117" s="132" t="s">
        <v>440</v>
      </c>
      <c r="Q117" s="132"/>
      <c r="R117" s="136" t="s">
        <v>441</v>
      </c>
      <c r="S117" s="136"/>
      <c r="T117" s="132" t="s">
        <v>103</v>
      </c>
      <c r="U117" s="132"/>
      <c r="V117" s="132" t="s">
        <v>104</v>
      </c>
      <c r="W117" s="132"/>
    </row>
    <row r="118" spans="1:23" ht="12.75">
      <c r="A118" s="131"/>
      <c r="B118" s="132"/>
      <c r="C118" s="133"/>
      <c r="D118" s="132"/>
      <c r="E118" s="134"/>
      <c r="F118" s="134"/>
      <c r="G118" s="134"/>
      <c r="H118" s="134"/>
      <c r="I118" s="134"/>
      <c r="J118" s="134"/>
      <c r="K118" s="134"/>
      <c r="L118" s="132"/>
      <c r="M118" s="132"/>
      <c r="N118" s="132"/>
      <c r="O118" s="132"/>
      <c r="P118" s="132"/>
      <c r="Q118" s="132"/>
      <c r="R118" s="136"/>
      <c r="S118" s="136"/>
      <c r="T118" s="132"/>
      <c r="U118" s="132"/>
      <c r="V118" s="132"/>
      <c r="W118" s="132"/>
    </row>
    <row r="119" spans="1:23" ht="12.75">
      <c r="A119" s="131"/>
      <c r="B119" s="132"/>
      <c r="C119" s="133"/>
      <c r="D119" s="132"/>
      <c r="E119" s="134"/>
      <c r="F119" s="134"/>
      <c r="G119" s="134"/>
      <c r="H119" s="134"/>
      <c r="I119" s="134"/>
      <c r="J119" s="134"/>
      <c r="K119" s="134"/>
      <c r="L119" s="132"/>
      <c r="M119" s="132"/>
      <c r="N119" s="132"/>
      <c r="O119" s="132"/>
      <c r="P119" s="132"/>
      <c r="Q119" s="132"/>
      <c r="R119" s="136"/>
      <c r="S119" s="136"/>
      <c r="T119" s="132"/>
      <c r="U119" s="132"/>
      <c r="V119" s="132"/>
      <c r="W119" s="132"/>
    </row>
    <row r="120" spans="1:23" ht="12.75">
      <c r="A120" s="22" t="s">
        <v>228</v>
      </c>
      <c r="B120" s="22" t="s">
        <v>229</v>
      </c>
      <c r="C120" s="22" t="s">
        <v>230</v>
      </c>
      <c r="D120" s="22" t="s">
        <v>231</v>
      </c>
      <c r="E120" s="135" t="s">
        <v>237</v>
      </c>
      <c r="F120" s="139"/>
      <c r="G120" s="139"/>
      <c r="H120" s="139"/>
      <c r="I120" s="139"/>
      <c r="J120" s="139"/>
      <c r="K120" s="139"/>
      <c r="L120" s="135" t="s">
        <v>238</v>
      </c>
      <c r="M120" s="139"/>
      <c r="N120" s="135" t="s">
        <v>239</v>
      </c>
      <c r="O120" s="139"/>
      <c r="P120" s="135" t="s">
        <v>240</v>
      </c>
      <c r="Q120" s="139"/>
      <c r="R120" s="135" t="s">
        <v>241</v>
      </c>
      <c r="S120" s="139"/>
      <c r="T120" s="135" t="s">
        <v>242</v>
      </c>
      <c r="U120" s="139"/>
      <c r="V120" s="135" t="s">
        <v>243</v>
      </c>
      <c r="W120" s="135"/>
    </row>
    <row r="121" spans="1:23" ht="12.75">
      <c r="A121" s="230" t="s">
        <v>303</v>
      </c>
      <c r="B121" s="230"/>
      <c r="C121" s="230"/>
      <c r="D121" s="231">
        <v>719114</v>
      </c>
      <c r="E121" s="220" t="s">
        <v>301</v>
      </c>
      <c r="F121" s="220"/>
      <c r="G121" s="220"/>
      <c r="H121" s="220"/>
      <c r="I121" s="220"/>
      <c r="J121" s="220"/>
      <c r="K121" s="220"/>
      <c r="L121" s="214">
        <v>29</v>
      </c>
      <c r="M121" s="214"/>
      <c r="N121" s="214">
        <v>100</v>
      </c>
      <c r="O121" s="214"/>
      <c r="P121" s="214">
        <v>13</v>
      </c>
      <c r="Q121" s="214"/>
      <c r="R121" s="214">
        <f>P121-N121</f>
        <v>-87</v>
      </c>
      <c r="S121" s="214"/>
      <c r="T121" s="257">
        <f>P121/L121</f>
        <v>0.4482758620689655</v>
      </c>
      <c r="U121" s="257"/>
      <c r="V121" s="257">
        <f>P121/N121</f>
        <v>0.13</v>
      </c>
      <c r="W121" s="257"/>
    </row>
    <row r="122" spans="1:23" ht="12.75">
      <c r="A122" s="230"/>
      <c r="B122" s="230"/>
      <c r="C122" s="230"/>
      <c r="D122" s="231"/>
      <c r="E122" s="220"/>
      <c r="F122" s="220"/>
      <c r="G122" s="220"/>
      <c r="H122" s="220"/>
      <c r="I122" s="220"/>
      <c r="J122" s="220"/>
      <c r="K122" s="220"/>
      <c r="L122" s="214"/>
      <c r="M122" s="214"/>
      <c r="N122" s="214"/>
      <c r="O122" s="214"/>
      <c r="P122" s="214"/>
      <c r="Q122" s="214"/>
      <c r="R122" s="214"/>
      <c r="S122" s="214"/>
      <c r="T122" s="257"/>
      <c r="U122" s="257"/>
      <c r="V122" s="257"/>
      <c r="W122" s="257"/>
    </row>
    <row r="123" spans="1:23" ht="12.75">
      <c r="A123" s="230" t="s">
        <v>304</v>
      </c>
      <c r="B123" s="230"/>
      <c r="C123" s="230"/>
      <c r="D123" s="231">
        <v>719115</v>
      </c>
      <c r="E123" s="220" t="s">
        <v>302</v>
      </c>
      <c r="F123" s="220"/>
      <c r="G123" s="220"/>
      <c r="H123" s="220"/>
      <c r="I123" s="220"/>
      <c r="J123" s="220"/>
      <c r="K123" s="220"/>
      <c r="L123" s="214">
        <v>0</v>
      </c>
      <c r="M123" s="214"/>
      <c r="N123" s="214">
        <v>0</v>
      </c>
      <c r="O123" s="214"/>
      <c r="P123" s="214">
        <v>0</v>
      </c>
      <c r="Q123" s="214"/>
      <c r="R123" s="214">
        <f>P123-N123</f>
        <v>0</v>
      </c>
      <c r="S123" s="214"/>
      <c r="T123" s="303" t="s">
        <v>63</v>
      </c>
      <c r="U123" s="257"/>
      <c r="V123" s="303" t="s">
        <v>63</v>
      </c>
      <c r="W123" s="257"/>
    </row>
    <row r="124" spans="1:23" ht="12.75">
      <c r="A124" s="230"/>
      <c r="B124" s="230"/>
      <c r="C124" s="230"/>
      <c r="D124" s="231"/>
      <c r="E124" s="220"/>
      <c r="F124" s="220"/>
      <c r="G124" s="220"/>
      <c r="H124" s="220"/>
      <c r="I124" s="220"/>
      <c r="J124" s="220"/>
      <c r="K124" s="220"/>
      <c r="L124" s="214"/>
      <c r="M124" s="214"/>
      <c r="N124" s="214"/>
      <c r="O124" s="214"/>
      <c r="P124" s="214"/>
      <c r="Q124" s="214"/>
      <c r="R124" s="214"/>
      <c r="S124" s="214"/>
      <c r="T124" s="257"/>
      <c r="U124" s="257"/>
      <c r="V124" s="257"/>
      <c r="W124" s="257"/>
    </row>
    <row r="125" spans="1:23" ht="12.75">
      <c r="A125" s="230"/>
      <c r="B125" s="230"/>
      <c r="C125" s="230"/>
      <c r="D125" s="231"/>
      <c r="E125" s="220"/>
      <c r="F125" s="220"/>
      <c r="G125" s="220"/>
      <c r="H125" s="220"/>
      <c r="I125" s="220"/>
      <c r="J125" s="220"/>
      <c r="K125" s="220"/>
      <c r="L125" s="214"/>
      <c r="M125" s="214"/>
      <c r="N125" s="214"/>
      <c r="O125" s="214"/>
      <c r="P125" s="214"/>
      <c r="Q125" s="214"/>
      <c r="R125" s="214"/>
      <c r="S125" s="214"/>
      <c r="T125" s="257"/>
      <c r="U125" s="257"/>
      <c r="V125" s="257"/>
      <c r="W125" s="257"/>
    </row>
    <row r="126" spans="1:23" ht="12.75">
      <c r="A126" s="23" t="s">
        <v>305</v>
      </c>
      <c r="B126" s="25">
        <v>720000</v>
      </c>
      <c r="C126" s="33"/>
      <c r="D126" s="33"/>
      <c r="E126" s="305" t="s">
        <v>306</v>
      </c>
      <c r="F126" s="305"/>
      <c r="G126" s="305"/>
      <c r="H126" s="305"/>
      <c r="I126" s="305"/>
      <c r="J126" s="305"/>
      <c r="K126" s="305"/>
      <c r="L126" s="207">
        <f>SUM(L127,L138,L173)</f>
        <v>1073743</v>
      </c>
      <c r="M126" s="207"/>
      <c r="N126" s="207">
        <f>SUM(N127,N138,N173)</f>
        <v>1413700</v>
      </c>
      <c r="O126" s="207"/>
      <c r="P126" s="207">
        <f>SUM(P127,P138,P173)</f>
        <v>1526694</v>
      </c>
      <c r="Q126" s="207"/>
      <c r="R126" s="207">
        <f>SUM(R127,R138,R173)</f>
        <v>112994</v>
      </c>
      <c r="S126" s="207"/>
      <c r="T126" s="232">
        <f>P126/L126</f>
        <v>1.4218430294772586</v>
      </c>
      <c r="U126" s="232"/>
      <c r="V126" s="232">
        <f>P126/N126</f>
        <v>1.0799278489071231</v>
      </c>
      <c r="W126" s="232"/>
    </row>
    <row r="127" spans="1:23" ht="12.75">
      <c r="A127" s="134" t="s">
        <v>246</v>
      </c>
      <c r="B127" s="230"/>
      <c r="C127" s="218">
        <v>721000</v>
      </c>
      <c r="D127" s="230"/>
      <c r="E127" s="213" t="s">
        <v>310</v>
      </c>
      <c r="F127" s="213"/>
      <c r="G127" s="213"/>
      <c r="H127" s="213"/>
      <c r="I127" s="213"/>
      <c r="J127" s="213"/>
      <c r="K127" s="213"/>
      <c r="L127" s="227">
        <f>SUM(L129:M133,L135:M137)</f>
        <v>50741</v>
      </c>
      <c r="M127" s="227"/>
      <c r="N127" s="227">
        <f>SUM(N129:O137)</f>
        <v>183000</v>
      </c>
      <c r="O127" s="227"/>
      <c r="P127" s="227">
        <f>SUM(P129:Q132,P133:Q137)</f>
        <v>189232</v>
      </c>
      <c r="Q127" s="227"/>
      <c r="R127" s="227">
        <f>SUM(R129:S132,R133:S137)</f>
        <v>6232</v>
      </c>
      <c r="S127" s="227"/>
      <c r="T127" s="258">
        <f>P127/L127</f>
        <v>3.7293707258430064</v>
      </c>
      <c r="U127" s="258"/>
      <c r="V127" s="258">
        <f>P127/N127</f>
        <v>1.034054644808743</v>
      </c>
      <c r="W127" s="258"/>
    </row>
    <row r="128" spans="1:23" ht="12.75">
      <c r="A128" s="134"/>
      <c r="B128" s="230"/>
      <c r="C128" s="218"/>
      <c r="D128" s="230"/>
      <c r="E128" s="213"/>
      <c r="F128" s="213"/>
      <c r="G128" s="213"/>
      <c r="H128" s="213"/>
      <c r="I128" s="213"/>
      <c r="J128" s="213"/>
      <c r="K128" s="213"/>
      <c r="L128" s="227"/>
      <c r="M128" s="227"/>
      <c r="N128" s="227"/>
      <c r="O128" s="227"/>
      <c r="P128" s="227"/>
      <c r="Q128" s="227"/>
      <c r="R128" s="227"/>
      <c r="S128" s="227"/>
      <c r="T128" s="258"/>
      <c r="U128" s="258"/>
      <c r="V128" s="258"/>
      <c r="W128" s="258"/>
    </row>
    <row r="129" spans="1:23" ht="12.75">
      <c r="A129" s="230" t="s">
        <v>250</v>
      </c>
      <c r="B129" s="230"/>
      <c r="C129" s="230"/>
      <c r="D129" s="231">
        <v>721112</v>
      </c>
      <c r="E129" s="220" t="s">
        <v>307</v>
      </c>
      <c r="F129" s="220"/>
      <c r="G129" s="220"/>
      <c r="H129" s="220"/>
      <c r="I129" s="220"/>
      <c r="J129" s="220"/>
      <c r="K129" s="220"/>
      <c r="L129" s="304">
        <v>0</v>
      </c>
      <c r="M129" s="304"/>
      <c r="N129" s="214">
        <v>0</v>
      </c>
      <c r="O129" s="214"/>
      <c r="P129" s="304">
        <v>0</v>
      </c>
      <c r="Q129" s="304"/>
      <c r="R129" s="214">
        <f>P129-N129</f>
        <v>0</v>
      </c>
      <c r="S129" s="214"/>
      <c r="T129" s="303" t="s">
        <v>63</v>
      </c>
      <c r="U129" s="257"/>
      <c r="V129" s="256" t="s">
        <v>63</v>
      </c>
      <c r="W129" s="257"/>
    </row>
    <row r="130" spans="1:23" ht="12.75">
      <c r="A130" s="230"/>
      <c r="B130" s="230"/>
      <c r="C130" s="230"/>
      <c r="D130" s="231"/>
      <c r="E130" s="220"/>
      <c r="F130" s="220"/>
      <c r="G130" s="220"/>
      <c r="H130" s="220"/>
      <c r="I130" s="220"/>
      <c r="J130" s="220"/>
      <c r="K130" s="220"/>
      <c r="L130" s="304"/>
      <c r="M130" s="304"/>
      <c r="N130" s="214"/>
      <c r="O130" s="214"/>
      <c r="P130" s="304"/>
      <c r="Q130" s="304"/>
      <c r="R130" s="214"/>
      <c r="S130" s="214"/>
      <c r="T130" s="257"/>
      <c r="U130" s="257"/>
      <c r="V130" s="257"/>
      <c r="W130" s="257"/>
    </row>
    <row r="131" spans="1:23" ht="12.75">
      <c r="A131" s="29" t="s">
        <v>251</v>
      </c>
      <c r="B131" s="30"/>
      <c r="C131" s="30"/>
      <c r="D131" s="34">
        <v>721121</v>
      </c>
      <c r="E131" s="228" t="s">
        <v>308</v>
      </c>
      <c r="F131" s="228"/>
      <c r="G131" s="228"/>
      <c r="H131" s="228"/>
      <c r="I131" s="228"/>
      <c r="J131" s="228"/>
      <c r="K131" s="228"/>
      <c r="L131" s="229">
        <v>40005</v>
      </c>
      <c r="M131" s="229"/>
      <c r="N131" s="162">
        <v>54000</v>
      </c>
      <c r="O131" s="162"/>
      <c r="P131" s="229">
        <v>59382</v>
      </c>
      <c r="Q131" s="229"/>
      <c r="R131" s="162">
        <f>P131-N131</f>
        <v>5382</v>
      </c>
      <c r="S131" s="162"/>
      <c r="T131" s="152">
        <f>P131/L131</f>
        <v>1.4843644544431946</v>
      </c>
      <c r="U131" s="152"/>
      <c r="V131" s="152">
        <f>P131/N131</f>
        <v>1.0996666666666666</v>
      </c>
      <c r="W131" s="152"/>
    </row>
    <row r="132" spans="1:23" ht="12.75">
      <c r="A132" s="29" t="s">
        <v>253</v>
      </c>
      <c r="B132" s="30"/>
      <c r="C132" s="30"/>
      <c r="D132" s="34">
        <v>721129</v>
      </c>
      <c r="E132" s="228" t="s">
        <v>309</v>
      </c>
      <c r="F132" s="228"/>
      <c r="G132" s="228"/>
      <c r="H132" s="228"/>
      <c r="I132" s="228"/>
      <c r="J132" s="228"/>
      <c r="K132" s="228"/>
      <c r="L132" s="229">
        <v>8796</v>
      </c>
      <c r="M132" s="229"/>
      <c r="N132" s="162">
        <v>7000</v>
      </c>
      <c r="O132" s="162"/>
      <c r="P132" s="229">
        <v>7641</v>
      </c>
      <c r="Q132" s="229"/>
      <c r="R132" s="162">
        <f>P132-N132</f>
        <v>641</v>
      </c>
      <c r="S132" s="162"/>
      <c r="T132" s="152">
        <f>P132/L132</f>
        <v>0.8686903137789904</v>
      </c>
      <c r="U132" s="152"/>
      <c r="V132" s="152">
        <f>P132/N132</f>
        <v>1.0915714285714286</v>
      </c>
      <c r="W132" s="152"/>
    </row>
    <row r="133" spans="1:23" ht="12.75">
      <c r="A133" s="29" t="s">
        <v>313</v>
      </c>
      <c r="B133" s="30"/>
      <c r="C133" s="30"/>
      <c r="D133" s="34">
        <v>721211</v>
      </c>
      <c r="E133" s="228" t="s">
        <v>311</v>
      </c>
      <c r="F133" s="228"/>
      <c r="G133" s="228"/>
      <c r="H133" s="228"/>
      <c r="I133" s="228"/>
      <c r="J133" s="228"/>
      <c r="K133" s="228"/>
      <c r="L133" s="229">
        <v>5</v>
      </c>
      <c r="M133" s="229"/>
      <c r="N133" s="162">
        <v>0</v>
      </c>
      <c r="O133" s="162"/>
      <c r="P133" s="229">
        <v>5</v>
      </c>
      <c r="Q133" s="229"/>
      <c r="R133" s="162">
        <f>P133-N133</f>
        <v>5</v>
      </c>
      <c r="S133" s="162"/>
      <c r="T133" s="152">
        <f>P133/L133</f>
        <v>1</v>
      </c>
      <c r="U133" s="152"/>
      <c r="V133" s="151" t="s">
        <v>63</v>
      </c>
      <c r="W133" s="152"/>
    </row>
    <row r="134" spans="1:23" ht="12.75">
      <c r="A134" s="29"/>
      <c r="B134" s="30"/>
      <c r="C134" s="30"/>
      <c r="D134" s="34">
        <v>721227</v>
      </c>
      <c r="E134" s="196" t="s">
        <v>454</v>
      </c>
      <c r="F134" s="186"/>
      <c r="G134" s="186"/>
      <c r="H134" s="186"/>
      <c r="I134" s="186"/>
      <c r="J134" s="186"/>
      <c r="K134" s="187"/>
      <c r="L134" s="137">
        <v>0</v>
      </c>
      <c r="M134" s="138"/>
      <c r="N134" s="137">
        <v>0</v>
      </c>
      <c r="O134" s="138"/>
      <c r="P134" s="137">
        <v>400</v>
      </c>
      <c r="Q134" s="138"/>
      <c r="R134" s="137">
        <f>P134-N134</f>
        <v>400</v>
      </c>
      <c r="S134" s="138"/>
      <c r="T134" s="159" t="s">
        <v>63</v>
      </c>
      <c r="U134" s="150"/>
      <c r="V134" s="140" t="s">
        <v>63</v>
      </c>
      <c r="W134" s="415"/>
    </row>
    <row r="135" spans="1:23" ht="12.75">
      <c r="A135" s="230" t="s">
        <v>314</v>
      </c>
      <c r="B135" s="230"/>
      <c r="C135" s="230"/>
      <c r="D135" s="231">
        <v>721233</v>
      </c>
      <c r="E135" s="220" t="s">
        <v>312</v>
      </c>
      <c r="F135" s="220"/>
      <c r="G135" s="220"/>
      <c r="H135" s="220"/>
      <c r="I135" s="220"/>
      <c r="J135" s="220"/>
      <c r="K135" s="220"/>
      <c r="L135" s="304">
        <v>1935</v>
      </c>
      <c r="M135" s="304"/>
      <c r="N135" s="214">
        <v>22000</v>
      </c>
      <c r="O135" s="214"/>
      <c r="P135" s="304">
        <v>21804</v>
      </c>
      <c r="Q135" s="304"/>
      <c r="R135" s="214">
        <f>P135-N135</f>
        <v>-196</v>
      </c>
      <c r="S135" s="214"/>
      <c r="T135" s="257">
        <f>P135/L135</f>
        <v>11.268217054263566</v>
      </c>
      <c r="U135" s="257"/>
      <c r="V135" s="256">
        <f>P135/N135</f>
        <v>0.9910909090909091</v>
      </c>
      <c r="W135" s="257"/>
    </row>
    <row r="136" spans="1:23" ht="12.75">
      <c r="A136" s="230"/>
      <c r="B136" s="230"/>
      <c r="C136" s="230"/>
      <c r="D136" s="231"/>
      <c r="E136" s="220"/>
      <c r="F136" s="220"/>
      <c r="G136" s="220"/>
      <c r="H136" s="220"/>
      <c r="I136" s="220"/>
      <c r="J136" s="220"/>
      <c r="K136" s="220"/>
      <c r="L136" s="304"/>
      <c r="M136" s="304"/>
      <c r="N136" s="214"/>
      <c r="O136" s="214"/>
      <c r="P136" s="304"/>
      <c r="Q136" s="304"/>
      <c r="R136" s="214"/>
      <c r="S136" s="214"/>
      <c r="T136" s="257"/>
      <c r="U136" s="257"/>
      <c r="V136" s="257"/>
      <c r="W136" s="257"/>
    </row>
    <row r="137" spans="1:23" ht="12.75">
      <c r="A137" s="64" t="s">
        <v>315</v>
      </c>
      <c r="B137" s="64"/>
      <c r="C137" s="64"/>
      <c r="D137" s="63">
        <v>721461</v>
      </c>
      <c r="E137" s="362" t="s">
        <v>443</v>
      </c>
      <c r="F137" s="363"/>
      <c r="G137" s="363"/>
      <c r="H137" s="363"/>
      <c r="I137" s="363"/>
      <c r="J137" s="363"/>
      <c r="K137" s="364"/>
      <c r="L137" s="274">
        <v>0</v>
      </c>
      <c r="M137" s="275"/>
      <c r="N137" s="274">
        <v>100000</v>
      </c>
      <c r="O137" s="275"/>
      <c r="P137" s="274">
        <v>100000</v>
      </c>
      <c r="Q137" s="275"/>
      <c r="R137" s="274">
        <f>P137-N137</f>
        <v>0</v>
      </c>
      <c r="S137" s="275"/>
      <c r="T137" s="272" t="s">
        <v>63</v>
      </c>
      <c r="U137" s="273"/>
      <c r="V137" s="414">
        <f>P137/N137</f>
        <v>1</v>
      </c>
      <c r="W137" s="273"/>
    </row>
    <row r="138" spans="1:23" ht="12.75">
      <c r="A138" s="134" t="s">
        <v>254</v>
      </c>
      <c r="B138" s="218"/>
      <c r="C138" s="218">
        <v>722000</v>
      </c>
      <c r="D138" s="218"/>
      <c r="E138" s="213" t="s">
        <v>317</v>
      </c>
      <c r="F138" s="213"/>
      <c r="G138" s="213"/>
      <c r="H138" s="213"/>
      <c r="I138" s="213"/>
      <c r="J138" s="213"/>
      <c r="K138" s="213"/>
      <c r="L138" s="227">
        <f>SUM(L140:M172)</f>
        <v>1001499</v>
      </c>
      <c r="M138" s="227"/>
      <c r="N138" s="227">
        <f>SUM(N140,N141:O172)</f>
        <v>1224700</v>
      </c>
      <c r="O138" s="227"/>
      <c r="P138" s="227">
        <f>SUM(P140:Q172)</f>
        <v>1284498</v>
      </c>
      <c r="Q138" s="227"/>
      <c r="R138" s="227">
        <f>SUM(R140:S171)</f>
        <v>59798</v>
      </c>
      <c r="S138" s="227"/>
      <c r="T138" s="258">
        <f>P138/L138</f>
        <v>1.28257541944625</v>
      </c>
      <c r="U138" s="258"/>
      <c r="V138" s="258">
        <f>P138/N138</f>
        <v>1.0488266514248388</v>
      </c>
      <c r="W138" s="258"/>
    </row>
    <row r="139" spans="1:23" ht="12.75">
      <c r="A139" s="134"/>
      <c r="B139" s="218"/>
      <c r="C139" s="218"/>
      <c r="D139" s="218"/>
      <c r="E139" s="213"/>
      <c r="F139" s="213"/>
      <c r="G139" s="213"/>
      <c r="H139" s="213"/>
      <c r="I139" s="213"/>
      <c r="J139" s="213"/>
      <c r="K139" s="213"/>
      <c r="L139" s="227"/>
      <c r="M139" s="227"/>
      <c r="N139" s="227"/>
      <c r="O139" s="227"/>
      <c r="P139" s="227"/>
      <c r="Q139" s="227"/>
      <c r="R139" s="227"/>
      <c r="S139" s="227"/>
      <c r="T139" s="258"/>
      <c r="U139" s="258"/>
      <c r="V139" s="258"/>
      <c r="W139" s="258"/>
    </row>
    <row r="140" spans="1:23" ht="12.75">
      <c r="A140" s="29" t="s">
        <v>257</v>
      </c>
      <c r="B140" s="30"/>
      <c r="C140" s="30"/>
      <c r="D140" s="34">
        <v>722131</v>
      </c>
      <c r="E140" s="228" t="s">
        <v>318</v>
      </c>
      <c r="F140" s="228"/>
      <c r="G140" s="228"/>
      <c r="H140" s="228"/>
      <c r="I140" s="228"/>
      <c r="J140" s="228"/>
      <c r="K140" s="228"/>
      <c r="L140" s="162">
        <v>72328</v>
      </c>
      <c r="M140" s="162"/>
      <c r="N140" s="162">
        <v>60000</v>
      </c>
      <c r="O140" s="162"/>
      <c r="P140" s="162">
        <v>64266</v>
      </c>
      <c r="Q140" s="162"/>
      <c r="R140" s="162">
        <f aca="true" t="shared" si="1" ref="R140:R160">P140-N140</f>
        <v>4266</v>
      </c>
      <c r="S140" s="162"/>
      <c r="T140" s="152">
        <f>P140/L140</f>
        <v>0.8885355602256387</v>
      </c>
      <c r="U140" s="152"/>
      <c r="V140" s="152">
        <f aca="true" t="shared" si="2" ref="V140:V160">P140/N140</f>
        <v>1.0711</v>
      </c>
      <c r="W140" s="152"/>
    </row>
    <row r="141" spans="1:23" ht="12.75">
      <c r="A141" s="29" t="s">
        <v>259</v>
      </c>
      <c r="B141" s="30"/>
      <c r="C141" s="30"/>
      <c r="D141" s="34">
        <v>722322</v>
      </c>
      <c r="E141" s="228" t="s">
        <v>319</v>
      </c>
      <c r="F141" s="228"/>
      <c r="G141" s="228"/>
      <c r="H141" s="228"/>
      <c r="I141" s="228"/>
      <c r="J141" s="228"/>
      <c r="K141" s="228"/>
      <c r="L141" s="162">
        <v>86610</v>
      </c>
      <c r="M141" s="162"/>
      <c r="N141" s="162">
        <v>91000</v>
      </c>
      <c r="O141" s="162"/>
      <c r="P141" s="162">
        <v>94691</v>
      </c>
      <c r="Q141" s="162"/>
      <c r="R141" s="162">
        <f t="shared" si="1"/>
        <v>3691</v>
      </c>
      <c r="S141" s="162"/>
      <c r="T141" s="152">
        <f>P141/L141</f>
        <v>1.093303313705115</v>
      </c>
      <c r="U141" s="152"/>
      <c r="V141" s="152">
        <f t="shared" si="2"/>
        <v>1.0405604395604395</v>
      </c>
      <c r="W141" s="152"/>
    </row>
    <row r="142" spans="1:23" ht="12.75">
      <c r="A142" s="29" t="s">
        <v>4</v>
      </c>
      <c r="B142" s="30"/>
      <c r="C142" s="30"/>
      <c r="D142" s="34">
        <v>722329</v>
      </c>
      <c r="E142" s="302" t="s">
        <v>320</v>
      </c>
      <c r="F142" s="302"/>
      <c r="G142" s="302"/>
      <c r="H142" s="302"/>
      <c r="I142" s="302"/>
      <c r="J142" s="302"/>
      <c r="K142" s="302"/>
      <c r="L142" s="162">
        <v>77255</v>
      </c>
      <c r="M142" s="162"/>
      <c r="N142" s="162">
        <v>99000</v>
      </c>
      <c r="O142" s="162"/>
      <c r="P142" s="162">
        <v>105934</v>
      </c>
      <c r="Q142" s="162"/>
      <c r="R142" s="162">
        <f t="shared" si="1"/>
        <v>6934</v>
      </c>
      <c r="S142" s="162"/>
      <c r="T142" s="152">
        <f>P142/L142</f>
        <v>1.3712251634198434</v>
      </c>
      <c r="U142" s="152"/>
      <c r="V142" s="152">
        <f t="shared" si="2"/>
        <v>1.0700404040404041</v>
      </c>
      <c r="W142" s="152"/>
    </row>
    <row r="143" spans="1:23" ht="12.75">
      <c r="A143" s="29" t="s">
        <v>5</v>
      </c>
      <c r="B143" s="30"/>
      <c r="C143" s="30"/>
      <c r="D143" s="34">
        <v>722431</v>
      </c>
      <c r="E143" s="228" t="s">
        <v>321</v>
      </c>
      <c r="F143" s="228"/>
      <c r="G143" s="228"/>
      <c r="H143" s="228"/>
      <c r="I143" s="228"/>
      <c r="J143" s="228"/>
      <c r="K143" s="228"/>
      <c r="L143" s="162">
        <v>0</v>
      </c>
      <c r="M143" s="162"/>
      <c r="N143" s="162">
        <v>0</v>
      </c>
      <c r="O143" s="162"/>
      <c r="P143" s="162">
        <v>0</v>
      </c>
      <c r="Q143" s="162"/>
      <c r="R143" s="162">
        <f t="shared" si="1"/>
        <v>0</v>
      </c>
      <c r="S143" s="162"/>
      <c r="T143" s="153" t="s">
        <v>63</v>
      </c>
      <c r="U143" s="152"/>
      <c r="V143" s="151" t="s">
        <v>63</v>
      </c>
      <c r="W143" s="152"/>
    </row>
    <row r="144" spans="1:23" ht="12.75">
      <c r="A144" s="29" t="s">
        <v>6</v>
      </c>
      <c r="B144" s="30"/>
      <c r="C144" s="30"/>
      <c r="D144" s="34">
        <v>722432</v>
      </c>
      <c r="E144" s="228" t="s">
        <v>322</v>
      </c>
      <c r="F144" s="228"/>
      <c r="G144" s="228"/>
      <c r="H144" s="228"/>
      <c r="I144" s="228"/>
      <c r="J144" s="228"/>
      <c r="K144" s="228"/>
      <c r="L144" s="162">
        <v>4397</v>
      </c>
      <c r="M144" s="162"/>
      <c r="N144" s="162">
        <v>10000</v>
      </c>
      <c r="O144" s="162"/>
      <c r="P144" s="162">
        <v>10739</v>
      </c>
      <c r="Q144" s="162"/>
      <c r="R144" s="162">
        <f t="shared" si="1"/>
        <v>739</v>
      </c>
      <c r="S144" s="162"/>
      <c r="T144" s="152">
        <f>P144/L144</f>
        <v>2.4423470548100976</v>
      </c>
      <c r="U144" s="152"/>
      <c r="V144" s="152">
        <f t="shared" si="2"/>
        <v>1.0739</v>
      </c>
      <c r="W144" s="152"/>
    </row>
    <row r="145" spans="1:23" ht="12.75">
      <c r="A145" s="29" t="s">
        <v>7</v>
      </c>
      <c r="B145" s="30"/>
      <c r="C145" s="30"/>
      <c r="D145" s="34">
        <v>722434</v>
      </c>
      <c r="E145" s="228" t="s">
        <v>323</v>
      </c>
      <c r="F145" s="228"/>
      <c r="G145" s="228"/>
      <c r="H145" s="228"/>
      <c r="I145" s="228"/>
      <c r="J145" s="228"/>
      <c r="K145" s="228"/>
      <c r="L145" s="137">
        <v>127083</v>
      </c>
      <c r="M145" s="138"/>
      <c r="N145" s="162">
        <v>200000</v>
      </c>
      <c r="O145" s="162"/>
      <c r="P145" s="137">
        <v>208220</v>
      </c>
      <c r="Q145" s="138"/>
      <c r="R145" s="162">
        <f t="shared" si="1"/>
        <v>8220</v>
      </c>
      <c r="S145" s="162"/>
      <c r="T145" s="153">
        <f>P145/L145</f>
        <v>1.6384567566078863</v>
      </c>
      <c r="U145" s="152"/>
      <c r="V145" s="153">
        <f t="shared" si="2"/>
        <v>1.0411</v>
      </c>
      <c r="W145" s="152"/>
    </row>
    <row r="146" spans="1:23" ht="12.75">
      <c r="A146" s="29" t="s">
        <v>8</v>
      </c>
      <c r="B146" s="30"/>
      <c r="C146" s="30"/>
      <c r="D146" s="34">
        <v>722435</v>
      </c>
      <c r="E146" s="228" t="s">
        <v>324</v>
      </c>
      <c r="F146" s="228"/>
      <c r="G146" s="228"/>
      <c r="H146" s="228"/>
      <c r="I146" s="228"/>
      <c r="J146" s="228"/>
      <c r="K146" s="228"/>
      <c r="L146" s="162">
        <v>4123</v>
      </c>
      <c r="M146" s="162"/>
      <c r="N146" s="162">
        <v>19000</v>
      </c>
      <c r="O146" s="162"/>
      <c r="P146" s="162">
        <v>16769</v>
      </c>
      <c r="Q146" s="162"/>
      <c r="R146" s="162">
        <f t="shared" si="1"/>
        <v>-2231</v>
      </c>
      <c r="S146" s="162"/>
      <c r="T146" s="152">
        <f aca="true" t="shared" si="3" ref="T146:T160">P146/L146</f>
        <v>4.067184089255397</v>
      </c>
      <c r="U146" s="152"/>
      <c r="V146" s="152">
        <f t="shared" si="2"/>
        <v>0.882578947368421</v>
      </c>
      <c r="W146" s="152"/>
    </row>
    <row r="147" spans="1:23" ht="12.75">
      <c r="A147" s="29" t="s">
        <v>9</v>
      </c>
      <c r="B147" s="30"/>
      <c r="C147" s="30"/>
      <c r="D147" s="34">
        <v>722515</v>
      </c>
      <c r="E147" s="228" t="s">
        <v>325</v>
      </c>
      <c r="F147" s="228"/>
      <c r="G147" s="228"/>
      <c r="H147" s="228"/>
      <c r="I147" s="228"/>
      <c r="J147" s="228"/>
      <c r="K147" s="228"/>
      <c r="L147" s="162">
        <v>4562</v>
      </c>
      <c r="M147" s="162"/>
      <c r="N147" s="162">
        <v>5000</v>
      </c>
      <c r="O147" s="162"/>
      <c r="P147" s="162">
        <v>5087</v>
      </c>
      <c r="Q147" s="162"/>
      <c r="R147" s="162">
        <f t="shared" si="1"/>
        <v>87</v>
      </c>
      <c r="S147" s="162"/>
      <c r="T147" s="152">
        <f t="shared" si="3"/>
        <v>1.1150811047786058</v>
      </c>
      <c r="U147" s="152"/>
      <c r="V147" s="152">
        <f t="shared" si="2"/>
        <v>1.0174</v>
      </c>
      <c r="W147" s="152"/>
    </row>
    <row r="148" spans="1:23" ht="12.75">
      <c r="A148" s="29" t="s">
        <v>10</v>
      </c>
      <c r="B148" s="30"/>
      <c r="C148" s="30"/>
      <c r="D148" s="34">
        <v>722516</v>
      </c>
      <c r="E148" s="302" t="s">
        <v>326</v>
      </c>
      <c r="F148" s="302"/>
      <c r="G148" s="302"/>
      <c r="H148" s="302"/>
      <c r="I148" s="302"/>
      <c r="J148" s="302"/>
      <c r="K148" s="302"/>
      <c r="L148" s="162">
        <v>14009</v>
      </c>
      <c r="M148" s="162"/>
      <c r="N148" s="162">
        <v>18000</v>
      </c>
      <c r="O148" s="162"/>
      <c r="P148" s="162">
        <v>16942</v>
      </c>
      <c r="Q148" s="162"/>
      <c r="R148" s="162">
        <f t="shared" si="1"/>
        <v>-1058</v>
      </c>
      <c r="S148" s="162"/>
      <c r="T148" s="152">
        <f t="shared" si="3"/>
        <v>1.2093654079520308</v>
      </c>
      <c r="U148" s="152"/>
      <c r="V148" s="152">
        <f t="shared" si="2"/>
        <v>0.9412222222222222</v>
      </c>
      <c r="W148" s="152"/>
    </row>
    <row r="149" spans="1:23" ht="12.75">
      <c r="A149" s="29" t="s">
        <v>11</v>
      </c>
      <c r="B149" s="30"/>
      <c r="C149" s="30"/>
      <c r="D149" s="34">
        <v>722531</v>
      </c>
      <c r="E149" s="228" t="s">
        <v>327</v>
      </c>
      <c r="F149" s="228"/>
      <c r="G149" s="228"/>
      <c r="H149" s="228"/>
      <c r="I149" s="228"/>
      <c r="J149" s="228"/>
      <c r="K149" s="228"/>
      <c r="L149" s="162">
        <v>8527</v>
      </c>
      <c r="M149" s="162"/>
      <c r="N149" s="162">
        <v>9600</v>
      </c>
      <c r="O149" s="162"/>
      <c r="P149" s="162">
        <v>8931</v>
      </c>
      <c r="Q149" s="162"/>
      <c r="R149" s="162">
        <f t="shared" si="1"/>
        <v>-669</v>
      </c>
      <c r="S149" s="162"/>
      <c r="T149" s="152">
        <f t="shared" si="3"/>
        <v>1.0473789140377625</v>
      </c>
      <c r="U149" s="152"/>
      <c r="V149" s="152">
        <f t="shared" si="2"/>
        <v>0.9303125</v>
      </c>
      <c r="W149" s="152"/>
    </row>
    <row r="150" spans="1:23" ht="12.75">
      <c r="A150" s="29" t="s">
        <v>12</v>
      </c>
      <c r="B150" s="30"/>
      <c r="C150" s="30"/>
      <c r="D150" s="34">
        <v>722532</v>
      </c>
      <c r="E150" s="228" t="s">
        <v>328</v>
      </c>
      <c r="F150" s="228"/>
      <c r="G150" s="228"/>
      <c r="H150" s="228"/>
      <c r="I150" s="228"/>
      <c r="J150" s="228"/>
      <c r="K150" s="228"/>
      <c r="L150" s="162">
        <v>32669</v>
      </c>
      <c r="M150" s="162"/>
      <c r="N150" s="162">
        <v>34000</v>
      </c>
      <c r="O150" s="162"/>
      <c r="P150" s="162">
        <v>32905</v>
      </c>
      <c r="Q150" s="162"/>
      <c r="R150" s="162">
        <f t="shared" si="1"/>
        <v>-1095</v>
      </c>
      <c r="S150" s="162"/>
      <c r="T150" s="152">
        <f t="shared" si="3"/>
        <v>1.00722397379779</v>
      </c>
      <c r="U150" s="152"/>
      <c r="V150" s="152">
        <f t="shared" si="2"/>
        <v>0.9677941176470588</v>
      </c>
      <c r="W150" s="152"/>
    </row>
    <row r="151" spans="1:23" ht="12.75">
      <c r="A151" s="29" t="s">
        <v>13</v>
      </c>
      <c r="B151" s="30"/>
      <c r="C151" s="30"/>
      <c r="D151" s="34">
        <v>722538</v>
      </c>
      <c r="E151" s="228" t="s">
        <v>329</v>
      </c>
      <c r="F151" s="228"/>
      <c r="G151" s="228"/>
      <c r="H151" s="228"/>
      <c r="I151" s="228"/>
      <c r="J151" s="228"/>
      <c r="K151" s="228"/>
      <c r="L151" s="162">
        <v>40734</v>
      </c>
      <c r="M151" s="162"/>
      <c r="N151" s="162">
        <v>0</v>
      </c>
      <c r="O151" s="162"/>
      <c r="P151" s="162">
        <v>0</v>
      </c>
      <c r="Q151" s="162"/>
      <c r="R151" s="162">
        <f t="shared" si="1"/>
        <v>0</v>
      </c>
      <c r="S151" s="162"/>
      <c r="T151" s="152">
        <f t="shared" si="3"/>
        <v>0</v>
      </c>
      <c r="U151" s="152"/>
      <c r="V151" s="153" t="s">
        <v>63</v>
      </c>
      <c r="W151" s="152"/>
    </row>
    <row r="152" spans="1:23" ht="12.75">
      <c r="A152" s="29" t="s">
        <v>14</v>
      </c>
      <c r="B152" s="30"/>
      <c r="C152" s="30"/>
      <c r="D152" s="34">
        <v>722546</v>
      </c>
      <c r="E152" s="228" t="s">
        <v>444</v>
      </c>
      <c r="F152" s="228"/>
      <c r="G152" s="228"/>
      <c r="H152" s="228"/>
      <c r="I152" s="228"/>
      <c r="J152" s="228"/>
      <c r="K152" s="228"/>
      <c r="L152" s="162">
        <v>501422</v>
      </c>
      <c r="M152" s="162"/>
      <c r="N152" s="162">
        <v>653000</v>
      </c>
      <c r="O152" s="162"/>
      <c r="P152" s="162">
        <v>692810</v>
      </c>
      <c r="Q152" s="162"/>
      <c r="R152" s="162">
        <f t="shared" si="1"/>
        <v>39810</v>
      </c>
      <c r="S152" s="162"/>
      <c r="T152" s="152">
        <f t="shared" si="3"/>
        <v>1.381690472296788</v>
      </c>
      <c r="U152" s="152"/>
      <c r="V152" s="152">
        <f t="shared" si="2"/>
        <v>1.0609647779479325</v>
      </c>
      <c r="W152" s="152"/>
    </row>
    <row r="153" spans="1:23" ht="12.75">
      <c r="A153" s="8"/>
      <c r="B153" s="6"/>
      <c r="C153" s="6"/>
      <c r="D153" s="52"/>
      <c r="E153" s="43"/>
      <c r="F153" s="43"/>
      <c r="G153" s="43"/>
      <c r="H153" s="43"/>
      <c r="I153" s="43"/>
      <c r="J153" s="43"/>
      <c r="K153" s="43"/>
      <c r="L153" s="44"/>
      <c r="M153" s="44"/>
      <c r="N153" s="44"/>
      <c r="O153" s="44"/>
      <c r="P153" s="44"/>
      <c r="Q153" s="44"/>
      <c r="R153" s="44"/>
      <c r="S153" s="44"/>
      <c r="T153" s="12"/>
      <c r="U153" s="12"/>
      <c r="V153" s="12"/>
      <c r="W153" s="12"/>
    </row>
    <row r="154" spans="1:23" ht="12.75">
      <c r="A154" s="8"/>
      <c r="B154" s="6"/>
      <c r="C154" s="6"/>
      <c r="D154" s="52"/>
      <c r="E154" s="43"/>
      <c r="F154" s="43"/>
      <c r="G154" s="43"/>
      <c r="H154" s="43"/>
      <c r="I154" s="43"/>
      <c r="J154" s="43"/>
      <c r="K154" s="43"/>
      <c r="L154" s="44"/>
      <c r="M154" s="44"/>
      <c r="N154" s="44"/>
      <c r="O154" s="44"/>
      <c r="P154" s="44"/>
      <c r="Q154" s="44"/>
      <c r="R154" s="44"/>
      <c r="S154" s="44"/>
      <c r="T154" s="12"/>
      <c r="U154" s="12"/>
      <c r="V154" s="12"/>
      <c r="W154" s="12"/>
    </row>
    <row r="155" spans="1:23" ht="12.75">
      <c r="A155" s="8"/>
      <c r="B155" s="6"/>
      <c r="C155" s="6"/>
      <c r="D155" s="6"/>
      <c r="E155" s="13"/>
      <c r="F155" s="13"/>
      <c r="G155" s="13"/>
      <c r="H155" s="13"/>
      <c r="I155" s="13"/>
      <c r="J155" s="13"/>
      <c r="K155" s="13"/>
      <c r="L155" s="48" t="s">
        <v>230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4"/>
      <c r="W155" s="12"/>
    </row>
    <row r="156" spans="1:23" ht="12.75" customHeight="1">
      <c r="A156" s="131" t="s">
        <v>232</v>
      </c>
      <c r="B156" s="132" t="s">
        <v>233</v>
      </c>
      <c r="C156" s="133" t="s">
        <v>234</v>
      </c>
      <c r="D156" s="132" t="s">
        <v>235</v>
      </c>
      <c r="E156" s="134" t="s">
        <v>236</v>
      </c>
      <c r="F156" s="134"/>
      <c r="G156" s="134"/>
      <c r="H156" s="134"/>
      <c r="I156" s="134"/>
      <c r="J156" s="134"/>
      <c r="K156" s="134"/>
      <c r="L156" s="132" t="s">
        <v>438</v>
      </c>
      <c r="M156" s="132"/>
      <c r="N156" s="132" t="s">
        <v>439</v>
      </c>
      <c r="O156" s="132"/>
      <c r="P156" s="132" t="s">
        <v>440</v>
      </c>
      <c r="Q156" s="132"/>
      <c r="R156" s="136" t="s">
        <v>441</v>
      </c>
      <c r="S156" s="136"/>
      <c r="T156" s="132" t="s">
        <v>103</v>
      </c>
      <c r="U156" s="132"/>
      <c r="V156" s="132" t="s">
        <v>104</v>
      </c>
      <c r="W156" s="132"/>
    </row>
    <row r="157" spans="1:23" ht="12.75">
      <c r="A157" s="131"/>
      <c r="B157" s="132"/>
      <c r="C157" s="133"/>
      <c r="D157" s="132"/>
      <c r="E157" s="134"/>
      <c r="F157" s="134"/>
      <c r="G157" s="134"/>
      <c r="H157" s="134"/>
      <c r="I157" s="134"/>
      <c r="J157" s="134"/>
      <c r="K157" s="134"/>
      <c r="L157" s="132"/>
      <c r="M157" s="132"/>
      <c r="N157" s="132"/>
      <c r="O157" s="132"/>
      <c r="P157" s="132"/>
      <c r="Q157" s="132"/>
      <c r="R157" s="136"/>
      <c r="S157" s="136"/>
      <c r="T157" s="132"/>
      <c r="U157" s="132"/>
      <c r="V157" s="132"/>
      <c r="W157" s="132"/>
    </row>
    <row r="158" spans="1:23" ht="12.75">
      <c r="A158" s="131"/>
      <c r="B158" s="132"/>
      <c r="C158" s="133"/>
      <c r="D158" s="132"/>
      <c r="E158" s="134"/>
      <c r="F158" s="134"/>
      <c r="G158" s="134"/>
      <c r="H158" s="134"/>
      <c r="I158" s="134"/>
      <c r="J158" s="134"/>
      <c r="K158" s="134"/>
      <c r="L158" s="132"/>
      <c r="M158" s="132"/>
      <c r="N158" s="132"/>
      <c r="O158" s="132"/>
      <c r="P158" s="132"/>
      <c r="Q158" s="132"/>
      <c r="R158" s="136"/>
      <c r="S158" s="136"/>
      <c r="T158" s="132"/>
      <c r="U158" s="132"/>
      <c r="V158" s="132"/>
      <c r="W158" s="132"/>
    </row>
    <row r="159" spans="1:23" ht="12.75">
      <c r="A159" s="22" t="s">
        <v>228</v>
      </c>
      <c r="B159" s="22" t="s">
        <v>229</v>
      </c>
      <c r="C159" s="22" t="s">
        <v>230</v>
      </c>
      <c r="D159" s="22" t="s">
        <v>231</v>
      </c>
      <c r="E159" s="135" t="s">
        <v>237</v>
      </c>
      <c r="F159" s="139"/>
      <c r="G159" s="139"/>
      <c r="H159" s="139"/>
      <c r="I159" s="139"/>
      <c r="J159" s="139"/>
      <c r="K159" s="139"/>
      <c r="L159" s="135" t="s">
        <v>238</v>
      </c>
      <c r="M159" s="139"/>
      <c r="N159" s="135" t="s">
        <v>239</v>
      </c>
      <c r="O159" s="139"/>
      <c r="P159" s="135" t="s">
        <v>240</v>
      </c>
      <c r="Q159" s="139"/>
      <c r="R159" s="135" t="s">
        <v>241</v>
      </c>
      <c r="S159" s="139"/>
      <c r="T159" s="135" t="s">
        <v>242</v>
      </c>
      <c r="U159" s="139"/>
      <c r="V159" s="135" t="s">
        <v>243</v>
      </c>
      <c r="W159" s="135"/>
    </row>
    <row r="160" spans="1:23" ht="12.75">
      <c r="A160" s="230" t="s">
        <v>15</v>
      </c>
      <c r="B160" s="230"/>
      <c r="C160" s="230"/>
      <c r="D160" s="231">
        <v>722581</v>
      </c>
      <c r="E160" s="220" t="s">
        <v>330</v>
      </c>
      <c r="F160" s="220"/>
      <c r="G160" s="220"/>
      <c r="H160" s="220"/>
      <c r="I160" s="220"/>
      <c r="J160" s="220"/>
      <c r="K160" s="220"/>
      <c r="L160" s="214">
        <v>18827</v>
      </c>
      <c r="M160" s="214"/>
      <c r="N160" s="214">
        <v>19500</v>
      </c>
      <c r="O160" s="214"/>
      <c r="P160" s="214">
        <v>21008</v>
      </c>
      <c r="Q160" s="214"/>
      <c r="R160" s="214">
        <f t="shared" si="1"/>
        <v>1508</v>
      </c>
      <c r="S160" s="214"/>
      <c r="T160" s="257">
        <f t="shared" si="3"/>
        <v>1.115844266213417</v>
      </c>
      <c r="U160" s="257"/>
      <c r="V160" s="257">
        <f t="shared" si="2"/>
        <v>1.0773333333333333</v>
      </c>
      <c r="W160" s="257"/>
    </row>
    <row r="161" spans="1:23" ht="12.75">
      <c r="A161" s="230"/>
      <c r="B161" s="230"/>
      <c r="C161" s="230"/>
      <c r="D161" s="231"/>
      <c r="E161" s="220"/>
      <c r="F161" s="220"/>
      <c r="G161" s="220"/>
      <c r="H161" s="220"/>
      <c r="I161" s="220"/>
      <c r="J161" s="220"/>
      <c r="K161" s="220"/>
      <c r="L161" s="214"/>
      <c r="M161" s="214"/>
      <c r="N161" s="214"/>
      <c r="O161" s="214"/>
      <c r="P161" s="214"/>
      <c r="Q161" s="214"/>
      <c r="R161" s="214"/>
      <c r="S161" s="214"/>
      <c r="T161" s="257"/>
      <c r="U161" s="257"/>
      <c r="V161" s="257"/>
      <c r="W161" s="257"/>
    </row>
    <row r="162" spans="1:23" ht="12.75">
      <c r="A162" s="230" t="s">
        <v>16</v>
      </c>
      <c r="B162" s="230"/>
      <c r="C162" s="230"/>
      <c r="D162" s="231">
        <v>722582</v>
      </c>
      <c r="E162" s="298" t="s">
        <v>0</v>
      </c>
      <c r="F162" s="298"/>
      <c r="G162" s="298"/>
      <c r="H162" s="298"/>
      <c r="I162" s="298"/>
      <c r="J162" s="298"/>
      <c r="K162" s="298"/>
      <c r="L162" s="214">
        <v>767</v>
      </c>
      <c r="M162" s="214"/>
      <c r="N162" s="214">
        <v>1200</v>
      </c>
      <c r="O162" s="214"/>
      <c r="P162" s="214">
        <v>1366</v>
      </c>
      <c r="Q162" s="214"/>
      <c r="R162" s="214">
        <f>P162-N162</f>
        <v>166</v>
      </c>
      <c r="S162" s="214"/>
      <c r="T162" s="257">
        <f>P162/L162</f>
        <v>1.7809647979139505</v>
      </c>
      <c r="U162" s="257"/>
      <c r="V162" s="257">
        <f>P162/N162</f>
        <v>1.1383333333333334</v>
      </c>
      <c r="W162" s="257"/>
    </row>
    <row r="163" spans="1:23" ht="12.75">
      <c r="A163" s="230"/>
      <c r="B163" s="230"/>
      <c r="C163" s="230"/>
      <c r="D163" s="231"/>
      <c r="E163" s="298"/>
      <c r="F163" s="298"/>
      <c r="G163" s="298"/>
      <c r="H163" s="298"/>
      <c r="I163" s="298"/>
      <c r="J163" s="298"/>
      <c r="K163" s="298"/>
      <c r="L163" s="214"/>
      <c r="M163" s="214"/>
      <c r="N163" s="214"/>
      <c r="O163" s="214"/>
      <c r="P163" s="214"/>
      <c r="Q163" s="214"/>
      <c r="R163" s="214"/>
      <c r="S163" s="214"/>
      <c r="T163" s="257"/>
      <c r="U163" s="257"/>
      <c r="V163" s="257"/>
      <c r="W163" s="257"/>
    </row>
    <row r="164" spans="1:23" ht="12.75">
      <c r="A164" s="230"/>
      <c r="B164" s="230"/>
      <c r="C164" s="230"/>
      <c r="D164" s="231"/>
      <c r="E164" s="298"/>
      <c r="F164" s="298"/>
      <c r="G164" s="298"/>
      <c r="H164" s="298"/>
      <c r="I164" s="298"/>
      <c r="J164" s="298"/>
      <c r="K164" s="298"/>
      <c r="L164" s="214"/>
      <c r="M164" s="214"/>
      <c r="N164" s="214"/>
      <c r="O164" s="214"/>
      <c r="P164" s="214"/>
      <c r="Q164" s="214"/>
      <c r="R164" s="214"/>
      <c r="S164" s="214"/>
      <c r="T164" s="257"/>
      <c r="U164" s="257"/>
      <c r="V164" s="257"/>
      <c r="W164" s="257"/>
    </row>
    <row r="165" spans="1:23" ht="12.75">
      <c r="A165" s="230" t="s">
        <v>17</v>
      </c>
      <c r="B165" s="230"/>
      <c r="C165" s="230"/>
      <c r="D165" s="231">
        <v>722583</v>
      </c>
      <c r="E165" s="220" t="s">
        <v>1</v>
      </c>
      <c r="F165" s="220"/>
      <c r="G165" s="220"/>
      <c r="H165" s="220"/>
      <c r="I165" s="220"/>
      <c r="J165" s="220"/>
      <c r="K165" s="220"/>
      <c r="L165" s="214">
        <v>167</v>
      </c>
      <c r="M165" s="214"/>
      <c r="N165" s="214">
        <v>1200</v>
      </c>
      <c r="O165" s="214"/>
      <c r="P165" s="214">
        <v>145</v>
      </c>
      <c r="Q165" s="214"/>
      <c r="R165" s="214">
        <f>P165-N165</f>
        <v>-1055</v>
      </c>
      <c r="S165" s="214"/>
      <c r="T165" s="257">
        <f>P165/L165</f>
        <v>0.8682634730538922</v>
      </c>
      <c r="U165" s="257"/>
      <c r="V165" s="257">
        <f>P165/N165</f>
        <v>0.12083333333333333</v>
      </c>
      <c r="W165" s="257"/>
    </row>
    <row r="166" spans="1:23" ht="12.75">
      <c r="A166" s="230"/>
      <c r="B166" s="230"/>
      <c r="C166" s="230"/>
      <c r="D166" s="231"/>
      <c r="E166" s="220"/>
      <c r="F166" s="220"/>
      <c r="G166" s="220"/>
      <c r="H166" s="220"/>
      <c r="I166" s="220"/>
      <c r="J166" s="220"/>
      <c r="K166" s="220"/>
      <c r="L166" s="214"/>
      <c r="M166" s="214"/>
      <c r="N166" s="214"/>
      <c r="O166" s="214"/>
      <c r="P166" s="214"/>
      <c r="Q166" s="214"/>
      <c r="R166" s="214"/>
      <c r="S166" s="214"/>
      <c r="T166" s="257"/>
      <c r="U166" s="257"/>
      <c r="V166" s="257"/>
      <c r="W166" s="257"/>
    </row>
    <row r="167" spans="1:23" ht="12.75">
      <c r="A167" s="230" t="s">
        <v>18</v>
      </c>
      <c r="B167" s="230"/>
      <c r="C167" s="230"/>
      <c r="D167" s="231">
        <v>722584</v>
      </c>
      <c r="E167" s="220" t="s">
        <v>2</v>
      </c>
      <c r="F167" s="220"/>
      <c r="G167" s="220"/>
      <c r="H167" s="220"/>
      <c r="I167" s="220"/>
      <c r="J167" s="220"/>
      <c r="K167" s="220"/>
      <c r="L167" s="214">
        <v>183</v>
      </c>
      <c r="M167" s="214"/>
      <c r="N167" s="214">
        <v>200</v>
      </c>
      <c r="O167" s="214"/>
      <c r="P167" s="214">
        <v>126</v>
      </c>
      <c r="Q167" s="214"/>
      <c r="R167" s="214">
        <f>P167-N167</f>
        <v>-74</v>
      </c>
      <c r="S167" s="214"/>
      <c r="T167" s="257">
        <f>P167/L167</f>
        <v>0.6885245901639344</v>
      </c>
      <c r="U167" s="257"/>
      <c r="V167" s="257">
        <f>P167/N167</f>
        <v>0.63</v>
      </c>
      <c r="W167" s="257"/>
    </row>
    <row r="168" spans="1:26" ht="12.75">
      <c r="A168" s="230"/>
      <c r="B168" s="230"/>
      <c r="C168" s="230"/>
      <c r="D168" s="231"/>
      <c r="E168" s="220"/>
      <c r="F168" s="220"/>
      <c r="G168" s="220"/>
      <c r="H168" s="220"/>
      <c r="I168" s="220"/>
      <c r="J168" s="220"/>
      <c r="K168" s="220"/>
      <c r="L168" s="214"/>
      <c r="M168" s="214"/>
      <c r="N168" s="214"/>
      <c r="O168" s="214"/>
      <c r="P168" s="214"/>
      <c r="Q168" s="214"/>
      <c r="R168" s="214"/>
      <c r="S168" s="214"/>
      <c r="T168" s="257"/>
      <c r="U168" s="257"/>
      <c r="V168" s="257"/>
      <c r="W168" s="257"/>
      <c r="Z168" t="s">
        <v>203</v>
      </c>
    </row>
    <row r="169" spans="1:23" ht="12.75">
      <c r="A169" s="29" t="s">
        <v>19</v>
      </c>
      <c r="B169" s="64"/>
      <c r="C169" s="64"/>
      <c r="D169" s="63">
        <v>722613</v>
      </c>
      <c r="E169" s="362" t="s">
        <v>400</v>
      </c>
      <c r="F169" s="363"/>
      <c r="G169" s="363"/>
      <c r="H169" s="363"/>
      <c r="I169" s="363"/>
      <c r="J169" s="363"/>
      <c r="K169" s="364"/>
      <c r="L169" s="274">
        <v>0</v>
      </c>
      <c r="M169" s="275"/>
      <c r="N169" s="274">
        <v>0</v>
      </c>
      <c r="O169" s="275"/>
      <c r="P169" s="274">
        <v>0</v>
      </c>
      <c r="Q169" s="275"/>
      <c r="R169" s="320">
        <f>P169-N169</f>
        <v>0</v>
      </c>
      <c r="S169" s="275"/>
      <c r="T169" s="272" t="s">
        <v>63</v>
      </c>
      <c r="U169" s="273"/>
      <c r="V169" s="272" t="s">
        <v>63</v>
      </c>
      <c r="W169" s="273"/>
    </row>
    <row r="170" spans="1:23" ht="12.75">
      <c r="A170" s="29" t="s">
        <v>21</v>
      </c>
      <c r="B170" s="30"/>
      <c r="C170" s="30"/>
      <c r="D170" s="34">
        <v>722631</v>
      </c>
      <c r="E170" s="228" t="s">
        <v>3</v>
      </c>
      <c r="F170" s="228"/>
      <c r="G170" s="228"/>
      <c r="H170" s="228"/>
      <c r="I170" s="228"/>
      <c r="J170" s="228"/>
      <c r="K170" s="228"/>
      <c r="L170" s="162">
        <v>7836</v>
      </c>
      <c r="M170" s="162"/>
      <c r="N170" s="162">
        <v>4000</v>
      </c>
      <c r="O170" s="162"/>
      <c r="P170" s="162">
        <v>4559</v>
      </c>
      <c r="Q170" s="162"/>
      <c r="R170" s="162">
        <f>P170-N170</f>
        <v>559</v>
      </c>
      <c r="S170" s="162"/>
      <c r="T170" s="152">
        <f>P170/L170</f>
        <v>0.5818019397651863</v>
      </c>
      <c r="U170" s="152"/>
      <c r="V170" s="153">
        <f>P170/N170</f>
        <v>1.13975</v>
      </c>
      <c r="W170" s="152"/>
    </row>
    <row r="171" spans="1:23" ht="12.75">
      <c r="A171" s="29" t="s">
        <v>407</v>
      </c>
      <c r="B171" s="30"/>
      <c r="C171" s="30"/>
      <c r="D171" s="34">
        <v>722732</v>
      </c>
      <c r="E171" s="283" t="s">
        <v>375</v>
      </c>
      <c r="F171" s="283"/>
      <c r="G171" s="283"/>
      <c r="H171" s="283"/>
      <c r="I171" s="283"/>
      <c r="J171" s="283"/>
      <c r="K171" s="283"/>
      <c r="L171" s="162">
        <v>0</v>
      </c>
      <c r="M171" s="162"/>
      <c r="N171" s="162">
        <v>0</v>
      </c>
      <c r="O171" s="162"/>
      <c r="P171" s="162">
        <v>0</v>
      </c>
      <c r="Q171" s="162"/>
      <c r="R171" s="162">
        <f>P171-N171</f>
        <v>0</v>
      </c>
      <c r="S171" s="162"/>
      <c r="T171" s="151" t="s">
        <v>63</v>
      </c>
      <c r="U171" s="152"/>
      <c r="V171" s="153" t="s">
        <v>63</v>
      </c>
      <c r="W171" s="152"/>
    </row>
    <row r="172" spans="1:23" ht="12.75">
      <c r="A172" s="29" t="s">
        <v>408</v>
      </c>
      <c r="B172" s="30"/>
      <c r="C172" s="30"/>
      <c r="D172" s="34">
        <v>722791</v>
      </c>
      <c r="E172" s="196" t="s">
        <v>393</v>
      </c>
      <c r="F172" s="237"/>
      <c r="G172" s="237"/>
      <c r="H172" s="237"/>
      <c r="I172" s="237"/>
      <c r="J172" s="237"/>
      <c r="K172" s="238"/>
      <c r="L172" s="137">
        <v>0</v>
      </c>
      <c r="M172" s="138"/>
      <c r="N172" s="137">
        <v>0</v>
      </c>
      <c r="O172" s="138"/>
      <c r="P172" s="137">
        <v>0</v>
      </c>
      <c r="Q172" s="138"/>
      <c r="R172" s="137">
        <f>P172-N172</f>
        <v>0</v>
      </c>
      <c r="S172" s="138"/>
      <c r="T172" s="203" t="s">
        <v>63</v>
      </c>
      <c r="U172" s="165"/>
      <c r="V172" s="140" t="s">
        <v>63</v>
      </c>
      <c r="W172" s="150"/>
    </row>
    <row r="173" spans="1:23" ht="12.75">
      <c r="A173" s="26" t="s">
        <v>260</v>
      </c>
      <c r="B173" s="30"/>
      <c r="C173" s="28">
        <v>723000</v>
      </c>
      <c r="D173" s="30"/>
      <c r="E173" s="208" t="s">
        <v>22</v>
      </c>
      <c r="F173" s="208"/>
      <c r="G173" s="208"/>
      <c r="H173" s="208"/>
      <c r="I173" s="208"/>
      <c r="J173" s="208"/>
      <c r="K173" s="208"/>
      <c r="L173" s="184">
        <f>SUM(L174:M176)</f>
        <v>21503</v>
      </c>
      <c r="M173" s="184"/>
      <c r="N173" s="184">
        <f>SUM(N175:N176)</f>
        <v>6000</v>
      </c>
      <c r="O173" s="184"/>
      <c r="P173" s="184">
        <f>SUM(P174:P176)</f>
        <v>52964</v>
      </c>
      <c r="Q173" s="184"/>
      <c r="R173" s="184">
        <f>SUM(R174:R176)</f>
        <v>46964</v>
      </c>
      <c r="S173" s="184"/>
      <c r="T173" s="155">
        <f>P173/L173</f>
        <v>2.4630981723480443</v>
      </c>
      <c r="U173" s="155"/>
      <c r="V173" s="155">
        <f>P173/N173</f>
        <v>8.827333333333334</v>
      </c>
      <c r="W173" s="155"/>
    </row>
    <row r="174" spans="1:23" ht="12.75">
      <c r="A174" s="29" t="s">
        <v>263</v>
      </c>
      <c r="B174" s="30"/>
      <c r="C174" s="28"/>
      <c r="D174" s="30">
        <v>723131</v>
      </c>
      <c r="E174" s="196" t="s">
        <v>401</v>
      </c>
      <c r="F174" s="237"/>
      <c r="G174" s="237"/>
      <c r="H174" s="237"/>
      <c r="I174" s="237"/>
      <c r="J174" s="237"/>
      <c r="K174" s="238"/>
      <c r="L174" s="172">
        <v>0</v>
      </c>
      <c r="M174" s="173"/>
      <c r="N174" s="172">
        <v>0</v>
      </c>
      <c r="O174" s="173"/>
      <c r="P174" s="172">
        <v>0</v>
      </c>
      <c r="Q174" s="173"/>
      <c r="R174" s="269">
        <f>P174-N174</f>
        <v>0</v>
      </c>
      <c r="S174" s="173"/>
      <c r="T174" s="159" t="s">
        <v>63</v>
      </c>
      <c r="U174" s="160"/>
      <c r="V174" s="159" t="s">
        <v>63</v>
      </c>
      <c r="W174" s="160"/>
    </row>
    <row r="175" spans="1:23" ht="12.75">
      <c r="A175" s="37" t="s">
        <v>269</v>
      </c>
      <c r="B175" s="30"/>
      <c r="C175" s="28"/>
      <c r="D175" s="30">
        <v>723133</v>
      </c>
      <c r="E175" s="196" t="s">
        <v>394</v>
      </c>
      <c r="F175" s="237"/>
      <c r="G175" s="237"/>
      <c r="H175" s="237"/>
      <c r="I175" s="237"/>
      <c r="J175" s="237"/>
      <c r="K175" s="238"/>
      <c r="L175" s="172">
        <v>120</v>
      </c>
      <c r="M175" s="173"/>
      <c r="N175" s="172">
        <v>0</v>
      </c>
      <c r="O175" s="173"/>
      <c r="P175" s="172">
        <v>0</v>
      </c>
      <c r="Q175" s="173"/>
      <c r="R175" s="172">
        <f>P175-N175</f>
        <v>0</v>
      </c>
      <c r="S175" s="173"/>
      <c r="T175" s="159">
        <f>P175/L175</f>
        <v>0</v>
      </c>
      <c r="U175" s="160"/>
      <c r="V175" s="159" t="s">
        <v>63</v>
      </c>
      <c r="W175" s="160"/>
    </row>
    <row r="176" spans="1:23" ht="12.75">
      <c r="A176" s="29" t="s">
        <v>270</v>
      </c>
      <c r="B176" s="30"/>
      <c r="C176" s="30"/>
      <c r="D176" s="34">
        <v>723139</v>
      </c>
      <c r="E176" s="219" t="s">
        <v>23</v>
      </c>
      <c r="F176" s="219"/>
      <c r="G176" s="219"/>
      <c r="H176" s="219"/>
      <c r="I176" s="219"/>
      <c r="J176" s="219"/>
      <c r="K176" s="219"/>
      <c r="L176" s="162">
        <v>21383</v>
      </c>
      <c r="M176" s="162"/>
      <c r="N176" s="162">
        <v>6000</v>
      </c>
      <c r="O176" s="162"/>
      <c r="P176" s="162">
        <v>52964</v>
      </c>
      <c r="Q176" s="162"/>
      <c r="R176" s="162">
        <f>P176-N176</f>
        <v>46964</v>
      </c>
      <c r="S176" s="162"/>
      <c r="T176" s="152">
        <f>P176/L176</f>
        <v>2.4769209184866483</v>
      </c>
      <c r="U176" s="152"/>
      <c r="V176" s="152">
        <f>P176/N176</f>
        <v>8.827333333333334</v>
      </c>
      <c r="W176" s="152"/>
    </row>
    <row r="177" spans="1:23" ht="12.75">
      <c r="A177" s="23" t="s">
        <v>24</v>
      </c>
      <c r="B177" s="24">
        <v>730000</v>
      </c>
      <c r="C177" s="33"/>
      <c r="D177" s="33"/>
      <c r="E177" s="189" t="s">
        <v>25</v>
      </c>
      <c r="F177" s="189"/>
      <c r="G177" s="189"/>
      <c r="H177" s="189"/>
      <c r="I177" s="189"/>
      <c r="J177" s="189"/>
      <c r="K177" s="189"/>
      <c r="L177" s="207">
        <f>SUM(L178,L182,L187)</f>
        <v>1181280</v>
      </c>
      <c r="M177" s="207"/>
      <c r="N177" s="207">
        <f>SUM(N178,N182,N187)</f>
        <v>1869000</v>
      </c>
      <c r="O177" s="207"/>
      <c r="P177" s="207">
        <f>SUM(P178,P182,P187)</f>
        <v>1940750</v>
      </c>
      <c r="Q177" s="207"/>
      <c r="R177" s="207">
        <f>SUM(R178,R182,R187)</f>
        <v>71750</v>
      </c>
      <c r="S177" s="207"/>
      <c r="T177" s="232">
        <f>P177/L177</f>
        <v>1.6429212379791414</v>
      </c>
      <c r="U177" s="232"/>
      <c r="V177" s="232">
        <f>P177/N177</f>
        <v>1.0383895131086143</v>
      </c>
      <c r="W177" s="232"/>
    </row>
    <row r="178" spans="1:23" ht="12.75">
      <c r="A178" s="134" t="s">
        <v>246</v>
      </c>
      <c r="B178" s="230"/>
      <c r="C178" s="218">
        <v>731000</v>
      </c>
      <c r="D178" s="230"/>
      <c r="E178" s="389" t="s">
        <v>26</v>
      </c>
      <c r="F178" s="389"/>
      <c r="G178" s="389"/>
      <c r="H178" s="389"/>
      <c r="I178" s="389"/>
      <c r="J178" s="389"/>
      <c r="K178" s="389"/>
      <c r="L178" s="227">
        <f>SUM(L181)</f>
        <v>0</v>
      </c>
      <c r="M178" s="227"/>
      <c r="N178" s="227">
        <f>SUM(N181)</f>
        <v>0</v>
      </c>
      <c r="O178" s="227"/>
      <c r="P178" s="227">
        <f>SUM(P180:Q181)</f>
        <v>101589</v>
      </c>
      <c r="Q178" s="227"/>
      <c r="R178" s="227">
        <f>SUM(R180:R181)</f>
        <v>101589</v>
      </c>
      <c r="S178" s="227"/>
      <c r="T178" s="322" t="s">
        <v>63</v>
      </c>
      <c r="U178" s="227"/>
      <c r="V178" s="359" t="s">
        <v>63</v>
      </c>
      <c r="W178" s="360"/>
    </row>
    <row r="179" spans="1:23" ht="12.75">
      <c r="A179" s="134"/>
      <c r="B179" s="230"/>
      <c r="C179" s="218"/>
      <c r="D179" s="230"/>
      <c r="E179" s="389"/>
      <c r="F179" s="389"/>
      <c r="G179" s="389"/>
      <c r="H179" s="389"/>
      <c r="I179" s="389"/>
      <c r="J179" s="389"/>
      <c r="K179" s="389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360"/>
      <c r="W179" s="360"/>
    </row>
    <row r="180" spans="1:23" ht="12.75">
      <c r="A180" s="95" t="s">
        <v>250</v>
      </c>
      <c r="B180" s="30"/>
      <c r="C180" s="30"/>
      <c r="D180" s="34">
        <v>731111</v>
      </c>
      <c r="E180" s="386" t="s">
        <v>27</v>
      </c>
      <c r="F180" s="387"/>
      <c r="G180" s="387"/>
      <c r="H180" s="387"/>
      <c r="I180" s="387"/>
      <c r="J180" s="387"/>
      <c r="K180" s="388"/>
      <c r="L180" s="137">
        <v>0</v>
      </c>
      <c r="M180" s="138"/>
      <c r="N180" s="137">
        <v>0</v>
      </c>
      <c r="O180" s="138"/>
      <c r="P180" s="137">
        <v>101589</v>
      </c>
      <c r="Q180" s="138"/>
      <c r="R180" s="137">
        <f>P180-N180</f>
        <v>101589</v>
      </c>
      <c r="S180" s="138"/>
      <c r="T180" s="156" t="s">
        <v>63</v>
      </c>
      <c r="U180" s="157"/>
      <c r="V180" s="203" t="s">
        <v>63</v>
      </c>
      <c r="W180" s="165"/>
    </row>
    <row r="181" spans="1:23" ht="12.75">
      <c r="A181" s="95" t="s">
        <v>250</v>
      </c>
      <c r="B181" s="30"/>
      <c r="C181" s="30"/>
      <c r="D181" s="34">
        <v>731121</v>
      </c>
      <c r="E181" s="386" t="s">
        <v>27</v>
      </c>
      <c r="F181" s="387"/>
      <c r="G181" s="387"/>
      <c r="H181" s="387"/>
      <c r="I181" s="387"/>
      <c r="J181" s="387"/>
      <c r="K181" s="388"/>
      <c r="L181" s="137">
        <v>0</v>
      </c>
      <c r="M181" s="138"/>
      <c r="N181" s="137">
        <v>0</v>
      </c>
      <c r="O181" s="138"/>
      <c r="P181" s="137">
        <v>0</v>
      </c>
      <c r="Q181" s="138"/>
      <c r="R181" s="137">
        <f>P181-N181</f>
        <v>0</v>
      </c>
      <c r="S181" s="138"/>
      <c r="T181" s="156" t="s">
        <v>63</v>
      </c>
      <c r="U181" s="157"/>
      <c r="V181" s="203" t="s">
        <v>63</v>
      </c>
      <c r="W181" s="165"/>
    </row>
    <row r="182" spans="1:23" ht="12.75">
      <c r="A182" s="26" t="s">
        <v>254</v>
      </c>
      <c r="B182" s="27"/>
      <c r="C182" s="28">
        <v>732000</v>
      </c>
      <c r="D182" s="27"/>
      <c r="E182" s="299" t="s">
        <v>28</v>
      </c>
      <c r="F182" s="300"/>
      <c r="G182" s="300"/>
      <c r="H182" s="300"/>
      <c r="I182" s="300"/>
      <c r="J182" s="300"/>
      <c r="K182" s="301"/>
      <c r="L182" s="197">
        <f>SUM(L183:M184,L185:M186)</f>
        <v>1181280</v>
      </c>
      <c r="M182" s="198"/>
      <c r="N182" s="197">
        <f>SUM(N183,N184,N185,N186)</f>
        <v>1650000</v>
      </c>
      <c r="O182" s="198"/>
      <c r="P182" s="197">
        <f>SUM(P183:Q186)</f>
        <v>1620104</v>
      </c>
      <c r="Q182" s="198"/>
      <c r="R182" s="197">
        <f>SUM(R183:S186)</f>
        <v>-29896</v>
      </c>
      <c r="S182" s="198"/>
      <c r="T182" s="321">
        <f>P182/L182</f>
        <v>1.3714817824732493</v>
      </c>
      <c r="U182" s="266"/>
      <c r="V182" s="265">
        <f>P182/N182</f>
        <v>0.9818812121212122</v>
      </c>
      <c r="W182" s="361"/>
    </row>
    <row r="183" spans="1:23" ht="12.75">
      <c r="A183" s="29" t="s">
        <v>257</v>
      </c>
      <c r="B183" s="30"/>
      <c r="C183" s="30"/>
      <c r="D183" s="45">
        <v>732111</v>
      </c>
      <c r="E183" s="219" t="s">
        <v>29</v>
      </c>
      <c r="F183" s="219"/>
      <c r="G183" s="219"/>
      <c r="H183" s="219"/>
      <c r="I183" s="219"/>
      <c r="J183" s="219"/>
      <c r="K183" s="219"/>
      <c r="L183" s="162">
        <v>3000</v>
      </c>
      <c r="M183" s="162"/>
      <c r="N183" s="162">
        <v>0</v>
      </c>
      <c r="O183" s="162"/>
      <c r="P183" s="162">
        <v>0</v>
      </c>
      <c r="Q183" s="162"/>
      <c r="R183" s="162">
        <f>P183-N183</f>
        <v>0</v>
      </c>
      <c r="S183" s="162"/>
      <c r="T183" s="153">
        <f>P183/L183</f>
        <v>0</v>
      </c>
      <c r="U183" s="152"/>
      <c r="V183" s="153" t="s">
        <v>63</v>
      </c>
      <c r="W183" s="152"/>
    </row>
    <row r="184" spans="1:23" ht="12.75">
      <c r="A184" s="29" t="s">
        <v>259</v>
      </c>
      <c r="B184" s="30"/>
      <c r="C184" s="30"/>
      <c r="D184" s="45">
        <v>732112</v>
      </c>
      <c r="E184" s="219" t="s">
        <v>30</v>
      </c>
      <c r="F184" s="219"/>
      <c r="G184" s="219"/>
      <c r="H184" s="219"/>
      <c r="I184" s="219"/>
      <c r="J184" s="219"/>
      <c r="K184" s="219"/>
      <c r="L184" s="162">
        <v>308600</v>
      </c>
      <c r="M184" s="162"/>
      <c r="N184" s="162">
        <v>1100000</v>
      </c>
      <c r="O184" s="162"/>
      <c r="P184" s="162">
        <v>1069462</v>
      </c>
      <c r="Q184" s="162"/>
      <c r="R184" s="162">
        <f>P184-N184</f>
        <v>-30538</v>
      </c>
      <c r="S184" s="162"/>
      <c r="T184" s="152">
        <f>P184/L184</f>
        <v>3.4655281918340894</v>
      </c>
      <c r="U184" s="152"/>
      <c r="V184" s="152">
        <f>P184/N184</f>
        <v>0.9722381818181818</v>
      </c>
      <c r="W184" s="152"/>
    </row>
    <row r="185" spans="1:23" ht="12.75">
      <c r="A185" s="29" t="s">
        <v>4</v>
      </c>
      <c r="B185" s="30"/>
      <c r="C185" s="30"/>
      <c r="D185" s="45">
        <v>732114</v>
      </c>
      <c r="E185" s="219" t="s">
        <v>31</v>
      </c>
      <c r="F185" s="219"/>
      <c r="G185" s="219"/>
      <c r="H185" s="219"/>
      <c r="I185" s="219"/>
      <c r="J185" s="219"/>
      <c r="K185" s="219"/>
      <c r="L185" s="162">
        <v>849680</v>
      </c>
      <c r="M185" s="162"/>
      <c r="N185" s="162">
        <v>550000</v>
      </c>
      <c r="O185" s="162"/>
      <c r="P185" s="162">
        <v>550642</v>
      </c>
      <c r="Q185" s="162"/>
      <c r="R185" s="162">
        <f>P185-N185</f>
        <v>642</v>
      </c>
      <c r="S185" s="162"/>
      <c r="T185" s="152">
        <f>P185/L185</f>
        <v>0.6480580924583372</v>
      </c>
      <c r="U185" s="152"/>
      <c r="V185" s="152">
        <f>P185/N185</f>
        <v>1.0011672727272727</v>
      </c>
      <c r="W185" s="152"/>
    </row>
    <row r="186" spans="1:23" ht="12.75">
      <c r="A186" s="29" t="s">
        <v>5</v>
      </c>
      <c r="B186" s="30"/>
      <c r="C186" s="30"/>
      <c r="D186" s="45">
        <v>732116</v>
      </c>
      <c r="E186" s="219" t="s">
        <v>32</v>
      </c>
      <c r="F186" s="219"/>
      <c r="G186" s="219"/>
      <c r="H186" s="219"/>
      <c r="I186" s="219"/>
      <c r="J186" s="219"/>
      <c r="K186" s="219"/>
      <c r="L186" s="162">
        <v>20000</v>
      </c>
      <c r="M186" s="162"/>
      <c r="N186" s="162">
        <v>0</v>
      </c>
      <c r="O186" s="162"/>
      <c r="P186" s="162">
        <v>0</v>
      </c>
      <c r="Q186" s="162"/>
      <c r="R186" s="162">
        <f>P186-N186</f>
        <v>0</v>
      </c>
      <c r="S186" s="162"/>
      <c r="T186" s="152">
        <f>P186/L186</f>
        <v>0</v>
      </c>
      <c r="U186" s="152"/>
      <c r="V186" s="153" t="s">
        <v>63</v>
      </c>
      <c r="W186" s="152"/>
    </row>
    <row r="187" spans="1:23" ht="12.75">
      <c r="A187" s="26" t="s">
        <v>260</v>
      </c>
      <c r="B187" s="30"/>
      <c r="C187" s="27">
        <v>733000</v>
      </c>
      <c r="D187" s="45"/>
      <c r="E187" s="234" t="s">
        <v>376</v>
      </c>
      <c r="F187" s="235"/>
      <c r="G187" s="235"/>
      <c r="H187" s="235"/>
      <c r="I187" s="235"/>
      <c r="J187" s="235"/>
      <c r="K187" s="236"/>
      <c r="L187" s="197">
        <f>SUM(L188:M190)</f>
        <v>0</v>
      </c>
      <c r="M187" s="198"/>
      <c r="N187" s="197">
        <f>SUM(N188:O190)</f>
        <v>219000</v>
      </c>
      <c r="O187" s="198"/>
      <c r="P187" s="197">
        <f>SUM(P188:Q190)</f>
        <v>219057</v>
      </c>
      <c r="Q187" s="198"/>
      <c r="R187" s="197">
        <f>SUM(R188:S190)</f>
        <v>57</v>
      </c>
      <c r="S187" s="198"/>
      <c r="T187" s="203" t="s">
        <v>63</v>
      </c>
      <c r="U187" s="150"/>
      <c r="V187" s="265">
        <f>P187/N187</f>
        <v>1.0002602739726028</v>
      </c>
      <c r="W187" s="266"/>
    </row>
    <row r="188" spans="1:23" ht="12.75">
      <c r="A188" s="95" t="s">
        <v>263</v>
      </c>
      <c r="B188" s="30"/>
      <c r="C188" s="27"/>
      <c r="D188" s="45">
        <v>733112</v>
      </c>
      <c r="E188" s="196" t="s">
        <v>377</v>
      </c>
      <c r="F188" s="237"/>
      <c r="G188" s="237"/>
      <c r="H188" s="237"/>
      <c r="I188" s="237"/>
      <c r="J188" s="237"/>
      <c r="K188" s="238"/>
      <c r="L188" s="137">
        <v>0</v>
      </c>
      <c r="M188" s="138"/>
      <c r="N188" s="137">
        <v>0</v>
      </c>
      <c r="O188" s="138"/>
      <c r="P188" s="137">
        <v>0</v>
      </c>
      <c r="Q188" s="138"/>
      <c r="R188" s="137">
        <f>P188-N188</f>
        <v>0</v>
      </c>
      <c r="S188" s="138"/>
      <c r="T188" s="203" t="s">
        <v>63</v>
      </c>
      <c r="U188" s="150"/>
      <c r="V188" s="203" t="s">
        <v>63</v>
      </c>
      <c r="W188" s="150"/>
    </row>
    <row r="189" spans="1:23" ht="12.75">
      <c r="A189" s="95" t="s">
        <v>269</v>
      </c>
      <c r="B189" s="30"/>
      <c r="C189" s="27"/>
      <c r="D189" s="45">
        <v>733116</v>
      </c>
      <c r="E189" s="196" t="s">
        <v>389</v>
      </c>
      <c r="F189" s="237"/>
      <c r="G189" s="237"/>
      <c r="H189" s="237"/>
      <c r="I189" s="237"/>
      <c r="J189" s="237"/>
      <c r="K189" s="238"/>
      <c r="L189" s="172">
        <v>0</v>
      </c>
      <c r="M189" s="173"/>
      <c r="N189" s="137">
        <v>219000</v>
      </c>
      <c r="O189" s="138"/>
      <c r="P189" s="172">
        <v>219057</v>
      </c>
      <c r="Q189" s="173"/>
      <c r="R189" s="137">
        <f>P189-N189</f>
        <v>57</v>
      </c>
      <c r="S189" s="138"/>
      <c r="T189" s="140" t="s">
        <v>63</v>
      </c>
      <c r="U189" s="150"/>
      <c r="V189" s="140">
        <f>P189/N189</f>
        <v>1.0002602739726028</v>
      </c>
      <c r="W189" s="150"/>
    </row>
    <row r="190" spans="1:23" ht="12.75">
      <c r="A190" s="95" t="s">
        <v>270</v>
      </c>
      <c r="B190" s="30"/>
      <c r="C190" s="30"/>
      <c r="D190" s="45">
        <v>733122</v>
      </c>
      <c r="E190" s="245" t="s">
        <v>378</v>
      </c>
      <c r="F190" s="186"/>
      <c r="G190" s="186"/>
      <c r="H190" s="186"/>
      <c r="I190" s="186"/>
      <c r="J190" s="186"/>
      <c r="K190" s="187"/>
      <c r="L190" s="137">
        <v>0</v>
      </c>
      <c r="M190" s="138"/>
      <c r="N190" s="137">
        <v>0</v>
      </c>
      <c r="O190" s="138"/>
      <c r="P190" s="137">
        <v>0</v>
      </c>
      <c r="Q190" s="138"/>
      <c r="R190" s="137">
        <f>P190-N190</f>
        <v>0</v>
      </c>
      <c r="S190" s="138"/>
      <c r="T190" s="203" t="s">
        <v>63</v>
      </c>
      <c r="U190" s="150"/>
      <c r="V190" s="203" t="s">
        <v>63</v>
      </c>
      <c r="W190" s="150"/>
    </row>
    <row r="191" spans="1:23" ht="12.75">
      <c r="A191" s="1"/>
      <c r="B191" s="1"/>
      <c r="C191" s="1"/>
      <c r="D191" s="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5"/>
      <c r="W191" s="1"/>
    </row>
    <row r="192" spans="1:23" ht="12.75">
      <c r="A192" s="1"/>
      <c r="B192" s="1"/>
      <c r="C192" s="1"/>
      <c r="D192" s="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5"/>
      <c r="W192" s="1"/>
    </row>
    <row r="193" spans="1:23" ht="12.75">
      <c r="A193" s="1"/>
      <c r="B193" s="1"/>
      <c r="C193" s="1"/>
      <c r="D193" s="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5"/>
      <c r="W193" s="1"/>
    </row>
    <row r="194" spans="1:23" ht="12.75">
      <c r="A194" s="1"/>
      <c r="B194" s="1"/>
      <c r="C194" s="1"/>
      <c r="D194" s="1"/>
      <c r="E194" s="7"/>
      <c r="F194" s="7"/>
      <c r="G194" s="7"/>
      <c r="H194" s="7"/>
      <c r="I194" s="7"/>
      <c r="J194" s="7"/>
      <c r="K194" s="7"/>
      <c r="L194" s="100" t="s">
        <v>231</v>
      </c>
      <c r="M194" s="7"/>
      <c r="N194" s="7"/>
      <c r="O194" s="7"/>
      <c r="P194" s="7"/>
      <c r="Q194" s="7"/>
      <c r="R194" s="7"/>
      <c r="S194" s="7"/>
      <c r="T194" s="7"/>
      <c r="U194" s="7"/>
      <c r="V194" s="5"/>
      <c r="W194" s="1"/>
    </row>
    <row r="195" spans="1:23" ht="12.75" customHeight="1">
      <c r="A195" s="131" t="s">
        <v>232</v>
      </c>
      <c r="B195" s="132" t="s">
        <v>233</v>
      </c>
      <c r="C195" s="133" t="s">
        <v>234</v>
      </c>
      <c r="D195" s="132" t="s">
        <v>235</v>
      </c>
      <c r="E195" s="134" t="s">
        <v>236</v>
      </c>
      <c r="F195" s="134"/>
      <c r="G195" s="134"/>
      <c r="H195" s="134"/>
      <c r="I195" s="134"/>
      <c r="J195" s="134"/>
      <c r="K195" s="134"/>
      <c r="L195" s="132" t="s">
        <v>438</v>
      </c>
      <c r="M195" s="132"/>
      <c r="N195" s="132" t="s">
        <v>439</v>
      </c>
      <c r="O195" s="132"/>
      <c r="P195" s="132" t="s">
        <v>440</v>
      </c>
      <c r="Q195" s="132"/>
      <c r="R195" s="136" t="s">
        <v>441</v>
      </c>
      <c r="S195" s="136"/>
      <c r="T195" s="132" t="s">
        <v>103</v>
      </c>
      <c r="U195" s="132"/>
      <c r="V195" s="132" t="s">
        <v>104</v>
      </c>
      <c r="W195" s="132"/>
    </row>
    <row r="196" spans="1:23" ht="12.75">
      <c r="A196" s="131"/>
      <c r="B196" s="132"/>
      <c r="C196" s="133"/>
      <c r="D196" s="132"/>
      <c r="E196" s="134"/>
      <c r="F196" s="134"/>
      <c r="G196" s="134"/>
      <c r="H196" s="134"/>
      <c r="I196" s="134"/>
      <c r="J196" s="134"/>
      <c r="K196" s="134"/>
      <c r="L196" s="132"/>
      <c r="M196" s="132"/>
      <c r="N196" s="132"/>
      <c r="O196" s="132"/>
      <c r="P196" s="132"/>
      <c r="Q196" s="132"/>
      <c r="R196" s="136"/>
      <c r="S196" s="136"/>
      <c r="T196" s="132"/>
      <c r="U196" s="132"/>
      <c r="V196" s="132"/>
      <c r="W196" s="132"/>
    </row>
    <row r="197" spans="1:23" ht="12.75">
      <c r="A197" s="131"/>
      <c r="B197" s="132"/>
      <c r="C197" s="133"/>
      <c r="D197" s="132"/>
      <c r="E197" s="134"/>
      <c r="F197" s="134"/>
      <c r="G197" s="134"/>
      <c r="H197" s="134"/>
      <c r="I197" s="134"/>
      <c r="J197" s="134"/>
      <c r="K197" s="134"/>
      <c r="L197" s="132"/>
      <c r="M197" s="132"/>
      <c r="N197" s="132"/>
      <c r="O197" s="132"/>
      <c r="P197" s="132"/>
      <c r="Q197" s="132"/>
      <c r="R197" s="136"/>
      <c r="S197" s="136"/>
      <c r="T197" s="132"/>
      <c r="U197" s="132"/>
      <c r="V197" s="132"/>
      <c r="W197" s="132"/>
    </row>
    <row r="198" spans="1:23" ht="12.75">
      <c r="A198" s="22" t="s">
        <v>228</v>
      </c>
      <c r="B198" s="22" t="s">
        <v>229</v>
      </c>
      <c r="C198" s="22" t="s">
        <v>230</v>
      </c>
      <c r="D198" s="22" t="s">
        <v>231</v>
      </c>
      <c r="E198" s="135" t="s">
        <v>237</v>
      </c>
      <c r="F198" s="139"/>
      <c r="G198" s="139"/>
      <c r="H198" s="139"/>
      <c r="I198" s="139"/>
      <c r="J198" s="139"/>
      <c r="K198" s="139"/>
      <c r="L198" s="135" t="s">
        <v>238</v>
      </c>
      <c r="M198" s="139"/>
      <c r="N198" s="135" t="s">
        <v>239</v>
      </c>
      <c r="O198" s="139"/>
      <c r="P198" s="135" t="s">
        <v>240</v>
      </c>
      <c r="Q198" s="139"/>
      <c r="R198" s="135" t="s">
        <v>241</v>
      </c>
      <c r="S198" s="139"/>
      <c r="T198" s="135" t="s">
        <v>242</v>
      </c>
      <c r="U198" s="139"/>
      <c r="V198" s="135" t="s">
        <v>243</v>
      </c>
      <c r="W198" s="135"/>
    </row>
    <row r="199" spans="1:23" ht="12.75">
      <c r="A199" s="23" t="s">
        <v>33</v>
      </c>
      <c r="B199" s="24">
        <v>810000</v>
      </c>
      <c r="C199" s="33"/>
      <c r="D199" s="33"/>
      <c r="E199" s="189" t="s">
        <v>34</v>
      </c>
      <c r="F199" s="189"/>
      <c r="G199" s="189"/>
      <c r="H199" s="189"/>
      <c r="I199" s="189"/>
      <c r="J199" s="189"/>
      <c r="K199" s="189"/>
      <c r="L199" s="207">
        <f>SUM(L200:M203,L204)</f>
        <v>0</v>
      </c>
      <c r="M199" s="207"/>
      <c r="N199" s="207">
        <f>SUM(N200,N201,N203,N204,N206)</f>
        <v>0</v>
      </c>
      <c r="O199" s="207"/>
      <c r="P199" s="207">
        <f>SUM(P200:Q203,P204)</f>
        <v>0</v>
      </c>
      <c r="Q199" s="207"/>
      <c r="R199" s="207">
        <f>SUM(R200:S206)</f>
        <v>0</v>
      </c>
      <c r="S199" s="207"/>
      <c r="T199" s="323" t="s">
        <v>63</v>
      </c>
      <c r="U199" s="324"/>
      <c r="V199" s="338" t="s">
        <v>63</v>
      </c>
      <c r="W199" s="232"/>
    </row>
    <row r="200" spans="1:23" ht="12.75">
      <c r="A200" s="26" t="s">
        <v>246</v>
      </c>
      <c r="B200" s="30"/>
      <c r="C200" s="34">
        <v>811000</v>
      </c>
      <c r="D200" s="30"/>
      <c r="E200" s="208" t="s">
        <v>35</v>
      </c>
      <c r="F200" s="208"/>
      <c r="G200" s="208"/>
      <c r="H200" s="208"/>
      <c r="I200" s="208"/>
      <c r="J200" s="208"/>
      <c r="K200" s="208"/>
      <c r="L200" s="162">
        <v>0</v>
      </c>
      <c r="M200" s="162"/>
      <c r="N200" s="162">
        <v>0</v>
      </c>
      <c r="O200" s="162"/>
      <c r="P200" s="162">
        <v>0</v>
      </c>
      <c r="Q200" s="162"/>
      <c r="R200" s="162">
        <v>0</v>
      </c>
      <c r="S200" s="162"/>
      <c r="T200" s="171" t="s">
        <v>63</v>
      </c>
      <c r="U200" s="162"/>
      <c r="V200" s="153" t="s">
        <v>63</v>
      </c>
      <c r="W200" s="152"/>
    </row>
    <row r="201" spans="1:23" ht="12.75">
      <c r="A201" s="134" t="s">
        <v>254</v>
      </c>
      <c r="B201" s="230"/>
      <c r="C201" s="231">
        <v>812000</v>
      </c>
      <c r="D201" s="230"/>
      <c r="E201" s="213" t="s">
        <v>36</v>
      </c>
      <c r="F201" s="213"/>
      <c r="G201" s="213"/>
      <c r="H201" s="213"/>
      <c r="I201" s="213"/>
      <c r="J201" s="213"/>
      <c r="K201" s="213"/>
      <c r="L201" s="214">
        <v>0</v>
      </c>
      <c r="M201" s="214"/>
      <c r="N201" s="214">
        <v>0</v>
      </c>
      <c r="O201" s="214"/>
      <c r="P201" s="214">
        <v>0</v>
      </c>
      <c r="Q201" s="214"/>
      <c r="R201" s="214">
        <v>0</v>
      </c>
      <c r="S201" s="214"/>
      <c r="T201" s="345" t="s">
        <v>63</v>
      </c>
      <c r="U201" s="214"/>
      <c r="V201" s="303" t="s">
        <v>63</v>
      </c>
      <c r="W201" s="257"/>
    </row>
    <row r="202" spans="1:23" ht="12.75">
      <c r="A202" s="134"/>
      <c r="B202" s="230"/>
      <c r="C202" s="231"/>
      <c r="D202" s="230"/>
      <c r="E202" s="213"/>
      <c r="F202" s="213"/>
      <c r="G202" s="213"/>
      <c r="H202" s="213"/>
      <c r="I202" s="213"/>
      <c r="J202" s="213"/>
      <c r="K202" s="213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57"/>
      <c r="W202" s="257"/>
    </row>
    <row r="203" spans="1:23" ht="12.75">
      <c r="A203" s="26" t="s">
        <v>260</v>
      </c>
      <c r="B203" s="30"/>
      <c r="C203" s="34">
        <v>813000</v>
      </c>
      <c r="D203" s="30"/>
      <c r="E203" s="208" t="s">
        <v>37</v>
      </c>
      <c r="F203" s="208"/>
      <c r="G203" s="208"/>
      <c r="H203" s="208"/>
      <c r="I203" s="208"/>
      <c r="J203" s="208"/>
      <c r="K203" s="208"/>
      <c r="L203" s="162">
        <v>0</v>
      </c>
      <c r="M203" s="162"/>
      <c r="N203" s="162">
        <v>0</v>
      </c>
      <c r="O203" s="162"/>
      <c r="P203" s="162">
        <v>0</v>
      </c>
      <c r="Q203" s="162"/>
      <c r="R203" s="162">
        <v>0</v>
      </c>
      <c r="S203" s="162"/>
      <c r="T203" s="171" t="s">
        <v>63</v>
      </c>
      <c r="U203" s="162"/>
      <c r="V203" s="153" t="s">
        <v>63</v>
      </c>
      <c r="W203" s="152"/>
    </row>
    <row r="204" spans="1:23" ht="12.75">
      <c r="A204" s="26" t="s">
        <v>274</v>
      </c>
      <c r="B204" s="30"/>
      <c r="C204" s="34">
        <v>814000</v>
      </c>
      <c r="D204" s="30"/>
      <c r="E204" s="208" t="s">
        <v>38</v>
      </c>
      <c r="F204" s="208"/>
      <c r="G204" s="208"/>
      <c r="H204" s="208"/>
      <c r="I204" s="208"/>
      <c r="J204" s="208"/>
      <c r="K204" s="208"/>
      <c r="L204" s="184">
        <f>SUM(L205)</f>
        <v>0</v>
      </c>
      <c r="M204" s="184"/>
      <c r="N204" s="184">
        <f>SUM(N205)</f>
        <v>0</v>
      </c>
      <c r="O204" s="184"/>
      <c r="P204" s="184">
        <f>SUM(P205)</f>
        <v>0</v>
      </c>
      <c r="Q204" s="184"/>
      <c r="R204" s="184">
        <v>0</v>
      </c>
      <c r="S204" s="184"/>
      <c r="T204" s="171" t="s">
        <v>63</v>
      </c>
      <c r="U204" s="162"/>
      <c r="V204" s="255" t="s">
        <v>63</v>
      </c>
      <c r="W204" s="155"/>
    </row>
    <row r="205" spans="1:23" ht="12.75">
      <c r="A205" s="37" t="s">
        <v>278</v>
      </c>
      <c r="B205" s="30"/>
      <c r="C205" s="34"/>
      <c r="D205" s="30">
        <v>814331</v>
      </c>
      <c r="E205" s="196" t="s">
        <v>379</v>
      </c>
      <c r="F205" s="237"/>
      <c r="G205" s="237"/>
      <c r="H205" s="237"/>
      <c r="I205" s="237"/>
      <c r="J205" s="237"/>
      <c r="K205" s="238"/>
      <c r="L205" s="137">
        <v>0</v>
      </c>
      <c r="M205" s="138"/>
      <c r="N205" s="137">
        <v>0</v>
      </c>
      <c r="O205" s="138"/>
      <c r="P205" s="137">
        <v>0</v>
      </c>
      <c r="Q205" s="138"/>
      <c r="R205" s="137">
        <f>P205-N205</f>
        <v>0</v>
      </c>
      <c r="S205" s="138"/>
      <c r="T205" s="325"/>
      <c r="U205" s="326"/>
      <c r="V205" s="203" t="s">
        <v>63</v>
      </c>
      <c r="W205" s="165"/>
    </row>
    <row r="206" spans="1:23" ht="12.75">
      <c r="A206" s="26" t="s">
        <v>281</v>
      </c>
      <c r="B206" s="35"/>
      <c r="C206" s="34">
        <v>815000</v>
      </c>
      <c r="D206" s="35"/>
      <c r="E206" s="208" t="s">
        <v>39</v>
      </c>
      <c r="F206" s="208"/>
      <c r="G206" s="208"/>
      <c r="H206" s="208"/>
      <c r="I206" s="208"/>
      <c r="J206" s="208"/>
      <c r="K206" s="208"/>
      <c r="L206" s="162">
        <v>0</v>
      </c>
      <c r="M206" s="162"/>
      <c r="N206" s="162">
        <v>0</v>
      </c>
      <c r="O206" s="162"/>
      <c r="P206" s="162">
        <v>0</v>
      </c>
      <c r="Q206" s="162"/>
      <c r="R206" s="162">
        <v>0</v>
      </c>
      <c r="S206" s="162"/>
      <c r="T206" s="171" t="s">
        <v>63</v>
      </c>
      <c r="U206" s="162"/>
      <c r="V206" s="153" t="s">
        <v>63</v>
      </c>
      <c r="W206" s="152"/>
    </row>
    <row r="207" spans="1:23" ht="12.75">
      <c r="A207" s="280" t="s">
        <v>40</v>
      </c>
      <c r="B207" s="280"/>
      <c r="C207" s="280"/>
      <c r="D207" s="280"/>
      <c r="E207" s="280"/>
      <c r="F207" s="280"/>
      <c r="G207" s="280"/>
      <c r="H207" s="280"/>
      <c r="I207" s="280"/>
      <c r="J207" s="280"/>
      <c r="K207" s="280"/>
      <c r="L207" s="247">
        <f>SUM(L60,L126,L177,L199)</f>
        <v>3713555</v>
      </c>
      <c r="M207" s="247"/>
      <c r="N207" s="247">
        <f>SUM(N60,N126,N177,N199)</f>
        <v>4690800</v>
      </c>
      <c r="O207" s="247"/>
      <c r="P207" s="247">
        <f>SUM(P60,P126,P177,P199)</f>
        <v>4861509</v>
      </c>
      <c r="Q207" s="247"/>
      <c r="R207" s="247">
        <f>SUM(R60,R126,R177,R199)</f>
        <v>170709</v>
      </c>
      <c r="S207" s="247"/>
      <c r="T207" s="282">
        <f>P207/L207</f>
        <v>1.309125352930009</v>
      </c>
      <c r="U207" s="282"/>
      <c r="V207" s="282">
        <f>P207/N207</f>
        <v>1.036392299820926</v>
      </c>
      <c r="W207" s="282"/>
    </row>
    <row r="208" spans="1:23" ht="12.75">
      <c r="A208" s="280"/>
      <c r="B208" s="280"/>
      <c r="C208" s="280"/>
      <c r="D208" s="280"/>
      <c r="E208" s="280"/>
      <c r="F208" s="280"/>
      <c r="G208" s="280"/>
      <c r="H208" s="280"/>
      <c r="I208" s="280"/>
      <c r="J208" s="280"/>
      <c r="K208" s="280"/>
      <c r="L208" s="247"/>
      <c r="M208" s="247"/>
      <c r="N208" s="247"/>
      <c r="O208" s="247"/>
      <c r="P208" s="247"/>
      <c r="Q208" s="247"/>
      <c r="R208" s="247"/>
      <c r="S208" s="247"/>
      <c r="T208" s="282"/>
      <c r="U208" s="282"/>
      <c r="V208" s="282"/>
      <c r="W208" s="282"/>
    </row>
    <row r="209" spans="1:23" ht="12.75">
      <c r="A209" s="1"/>
      <c r="B209" s="1"/>
      <c r="C209" s="1"/>
      <c r="D209" s="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5"/>
      <c r="W209" s="1"/>
    </row>
    <row r="210" spans="1:23" ht="12.75">
      <c r="A210" s="1"/>
      <c r="B210" s="1"/>
      <c r="C210" s="1"/>
      <c r="D210" s="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5"/>
      <c r="W210" s="1"/>
    </row>
    <row r="211" spans="1:23" ht="12.75">
      <c r="A211" s="1"/>
      <c r="B211" s="1"/>
      <c r="C211" s="1"/>
      <c r="D211" s="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5"/>
      <c r="W211" s="1"/>
    </row>
    <row r="212" spans="1:23" ht="12.75">
      <c r="A212" s="1"/>
      <c r="B212" s="1"/>
      <c r="C212" s="1"/>
      <c r="D212" s="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5"/>
      <c r="W212" s="1"/>
    </row>
    <row r="213" spans="1:23" ht="12.75">
      <c r="A213" s="1"/>
      <c r="B213" s="1"/>
      <c r="C213" s="1"/>
      <c r="D213" s="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5"/>
      <c r="W213" s="1"/>
    </row>
    <row r="214" spans="1:23" ht="12.75">
      <c r="A214" s="1"/>
      <c r="B214" s="1"/>
      <c r="C214" s="1"/>
      <c r="D214" s="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5"/>
      <c r="W214" s="1"/>
    </row>
    <row r="215" spans="1:23" ht="12.75">
      <c r="A215" s="1"/>
      <c r="B215" s="1"/>
      <c r="C215" s="1"/>
      <c r="D215" s="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5"/>
      <c r="W215" s="1"/>
    </row>
    <row r="216" spans="1:23" ht="12.75">
      <c r="A216" s="1"/>
      <c r="B216" s="1"/>
      <c r="C216" s="1"/>
      <c r="D216" s="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5"/>
      <c r="W216" s="1"/>
    </row>
    <row r="217" spans="1:23" ht="12.75">
      <c r="A217" s="1"/>
      <c r="B217" s="1"/>
      <c r="C217" s="1"/>
      <c r="D217" s="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5"/>
      <c r="W217" s="1"/>
    </row>
    <row r="218" spans="1:23" ht="12.75">
      <c r="A218" s="1"/>
      <c r="B218" s="1"/>
      <c r="C218" s="1"/>
      <c r="D218" s="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5"/>
      <c r="W218" s="1"/>
    </row>
    <row r="219" spans="1:23" ht="12.75">
      <c r="A219" s="1"/>
      <c r="B219" s="1"/>
      <c r="C219" s="1"/>
      <c r="D219" s="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5"/>
      <c r="W219" s="1"/>
    </row>
    <row r="220" spans="1:23" ht="12.75">
      <c r="A220" s="1"/>
      <c r="B220" s="1"/>
      <c r="C220" s="1"/>
      <c r="D220" s="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5"/>
      <c r="W220" s="1"/>
    </row>
    <row r="221" spans="1:23" ht="12.75">
      <c r="A221" s="1"/>
      <c r="B221" s="1"/>
      <c r="C221" s="1"/>
      <c r="D221" s="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5"/>
      <c r="W221" s="1"/>
    </row>
    <row r="222" spans="1:23" ht="12.75">
      <c r="A222" s="1"/>
      <c r="B222" s="1"/>
      <c r="C222" s="1"/>
      <c r="D222" s="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5"/>
      <c r="W222" s="1"/>
    </row>
    <row r="223" spans="1:23" ht="12.75">
      <c r="A223" s="1"/>
      <c r="B223" s="1"/>
      <c r="C223" s="1"/>
      <c r="D223" s="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5"/>
      <c r="W223" s="1"/>
    </row>
    <row r="224" spans="1:23" ht="12.75">
      <c r="A224" s="1"/>
      <c r="B224" s="1"/>
      <c r="C224" s="1"/>
      <c r="D224" s="1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5"/>
      <c r="W224" s="1"/>
    </row>
    <row r="225" spans="1:23" ht="12.75">
      <c r="A225" s="1"/>
      <c r="B225" s="1"/>
      <c r="C225" s="1"/>
      <c r="D225" s="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5"/>
      <c r="W225" s="1"/>
    </row>
    <row r="226" spans="1:23" ht="12.75">
      <c r="A226" s="1"/>
      <c r="B226" s="1"/>
      <c r="C226" s="1"/>
      <c r="D226" s="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5"/>
      <c r="W226" s="1"/>
    </row>
    <row r="227" spans="1:23" ht="12.75">
      <c r="A227" s="1"/>
      <c r="B227" s="1"/>
      <c r="C227" s="1"/>
      <c r="D227" s="1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5"/>
      <c r="W227" s="1"/>
    </row>
    <row r="228" spans="1:23" ht="12.75">
      <c r="A228" s="1"/>
      <c r="B228" s="1"/>
      <c r="C228" s="1"/>
      <c r="D228" s="1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5"/>
      <c r="W228" s="1"/>
    </row>
    <row r="229" spans="1:23" ht="12.75">
      <c r="A229" s="1"/>
      <c r="B229" s="1"/>
      <c r="C229" s="1"/>
      <c r="D229" s="1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5"/>
      <c r="W229" s="1"/>
    </row>
    <row r="230" spans="1:23" ht="12.75">
      <c r="A230" s="1"/>
      <c r="B230" s="1"/>
      <c r="C230" s="1"/>
      <c r="D230" s="1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5"/>
      <c r="W230" s="1"/>
    </row>
    <row r="231" spans="1:23" ht="12.75">
      <c r="A231" s="1"/>
      <c r="B231" s="1"/>
      <c r="C231" s="1"/>
      <c r="D231" s="1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5"/>
      <c r="W231" s="1"/>
    </row>
    <row r="232" spans="1:23" ht="12" customHeight="1">
      <c r="A232" s="1"/>
      <c r="B232" s="1"/>
      <c r="C232" s="1"/>
      <c r="D232" s="1"/>
      <c r="E232" s="7"/>
      <c r="F232" s="7"/>
      <c r="G232" s="7"/>
      <c r="H232" s="7"/>
      <c r="I232" s="7"/>
      <c r="J232" s="7"/>
      <c r="K232" s="7"/>
      <c r="L232" s="100"/>
      <c r="M232" s="7"/>
      <c r="N232" s="7"/>
      <c r="O232" s="7"/>
      <c r="P232" s="7"/>
      <c r="Q232" s="7"/>
      <c r="R232" s="7"/>
      <c r="S232" s="7"/>
      <c r="T232" s="7"/>
      <c r="U232" s="7"/>
      <c r="V232" s="5"/>
      <c r="W232" s="1"/>
    </row>
    <row r="233" spans="1:23" ht="12.75">
      <c r="A233" s="1"/>
      <c r="B233" s="1"/>
      <c r="C233" s="1"/>
      <c r="D233" s="1"/>
      <c r="E233" s="7"/>
      <c r="F233" s="7"/>
      <c r="G233" s="7"/>
      <c r="H233" s="7"/>
      <c r="I233" s="7"/>
      <c r="J233" s="7"/>
      <c r="K233" s="7"/>
      <c r="L233" s="100" t="s">
        <v>237</v>
      </c>
      <c r="M233" s="7"/>
      <c r="N233" s="7"/>
      <c r="O233" s="7"/>
      <c r="P233" s="7"/>
      <c r="Q233" s="7"/>
      <c r="R233" s="7"/>
      <c r="S233" s="7"/>
      <c r="T233" s="7"/>
      <c r="U233" s="7"/>
      <c r="V233" s="5"/>
      <c r="W233" s="1"/>
    </row>
    <row r="234" spans="1:23" ht="12.75">
      <c r="A234" s="39" t="s">
        <v>339</v>
      </c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</row>
    <row r="235" spans="1:23" ht="12.75">
      <c r="A235" s="131" t="s">
        <v>232</v>
      </c>
      <c r="B235" s="132" t="s">
        <v>233</v>
      </c>
      <c r="C235" s="133" t="s">
        <v>234</v>
      </c>
      <c r="D235" s="132" t="s">
        <v>235</v>
      </c>
      <c r="E235" s="134" t="s">
        <v>349</v>
      </c>
      <c r="F235" s="134"/>
      <c r="G235" s="134"/>
      <c r="H235" s="134"/>
      <c r="I235" s="134"/>
      <c r="J235" s="134"/>
      <c r="K235" s="134"/>
      <c r="L235" s="132" t="s">
        <v>438</v>
      </c>
      <c r="M235" s="132"/>
      <c r="N235" s="132" t="s">
        <v>439</v>
      </c>
      <c r="O235" s="132"/>
      <c r="P235" s="132" t="s">
        <v>440</v>
      </c>
      <c r="Q235" s="132"/>
      <c r="R235" s="136" t="s">
        <v>441</v>
      </c>
      <c r="S235" s="136"/>
      <c r="T235" s="132" t="s">
        <v>103</v>
      </c>
      <c r="U235" s="132"/>
      <c r="V235" s="132" t="s">
        <v>104</v>
      </c>
      <c r="W235" s="132"/>
    </row>
    <row r="236" spans="1:23" ht="12.75">
      <c r="A236" s="131"/>
      <c r="B236" s="132"/>
      <c r="C236" s="133"/>
      <c r="D236" s="132"/>
      <c r="E236" s="134"/>
      <c r="F236" s="134"/>
      <c r="G236" s="134"/>
      <c r="H236" s="134"/>
      <c r="I236" s="134"/>
      <c r="J236" s="134"/>
      <c r="K236" s="134"/>
      <c r="L236" s="132"/>
      <c r="M236" s="132"/>
      <c r="N236" s="132"/>
      <c r="O236" s="132"/>
      <c r="P236" s="132"/>
      <c r="Q236" s="132"/>
      <c r="R236" s="136"/>
      <c r="S236" s="136"/>
      <c r="T236" s="132"/>
      <c r="U236" s="132"/>
      <c r="V236" s="132"/>
      <c r="W236" s="132"/>
    </row>
    <row r="237" spans="1:23" ht="12.75">
      <c r="A237" s="131"/>
      <c r="B237" s="132"/>
      <c r="C237" s="133"/>
      <c r="D237" s="132"/>
      <c r="E237" s="134"/>
      <c r="F237" s="134"/>
      <c r="G237" s="134"/>
      <c r="H237" s="134"/>
      <c r="I237" s="134"/>
      <c r="J237" s="134"/>
      <c r="K237" s="134"/>
      <c r="L237" s="132"/>
      <c r="M237" s="132"/>
      <c r="N237" s="132"/>
      <c r="O237" s="132"/>
      <c r="P237" s="132"/>
      <c r="Q237" s="132"/>
      <c r="R237" s="136"/>
      <c r="S237" s="136"/>
      <c r="T237" s="132"/>
      <c r="U237" s="132"/>
      <c r="V237" s="132"/>
      <c r="W237" s="132"/>
    </row>
    <row r="238" spans="1:23" ht="12.75">
      <c r="A238" s="22" t="s">
        <v>228</v>
      </c>
      <c r="B238" s="22" t="s">
        <v>229</v>
      </c>
      <c r="C238" s="22" t="s">
        <v>230</v>
      </c>
      <c r="D238" s="22" t="s">
        <v>231</v>
      </c>
      <c r="E238" s="135" t="s">
        <v>237</v>
      </c>
      <c r="F238" s="139"/>
      <c r="G238" s="139"/>
      <c r="H238" s="139"/>
      <c r="I238" s="139"/>
      <c r="J238" s="139"/>
      <c r="K238" s="139"/>
      <c r="L238" s="135" t="s">
        <v>238</v>
      </c>
      <c r="M238" s="139"/>
      <c r="N238" s="135" t="s">
        <v>239</v>
      </c>
      <c r="O238" s="139"/>
      <c r="P238" s="135" t="s">
        <v>240</v>
      </c>
      <c r="Q238" s="139"/>
      <c r="R238" s="135" t="s">
        <v>241</v>
      </c>
      <c r="S238" s="139"/>
      <c r="T238" s="135" t="s">
        <v>242</v>
      </c>
      <c r="U238" s="139"/>
      <c r="V238" s="135" t="s">
        <v>243</v>
      </c>
      <c r="W238" s="135"/>
    </row>
    <row r="239" spans="1:23" ht="12.75">
      <c r="A239" s="23" t="s">
        <v>244</v>
      </c>
      <c r="B239" s="25">
        <v>611000</v>
      </c>
      <c r="C239" s="36"/>
      <c r="D239" s="36"/>
      <c r="E239" s="189" t="s">
        <v>41</v>
      </c>
      <c r="F239" s="189"/>
      <c r="G239" s="189"/>
      <c r="H239" s="189"/>
      <c r="I239" s="189"/>
      <c r="J239" s="189"/>
      <c r="K239" s="189"/>
      <c r="L239" s="207">
        <f>SUM(L240,L245)</f>
        <v>1142450</v>
      </c>
      <c r="M239" s="207"/>
      <c r="N239" s="207">
        <f>SUM(N240,N245)</f>
        <v>1171300</v>
      </c>
      <c r="O239" s="207"/>
      <c r="P239" s="207">
        <f>SUM(P240,P245)</f>
        <v>1191183</v>
      </c>
      <c r="Q239" s="207"/>
      <c r="R239" s="207">
        <f>SUM(R240,R245)</f>
        <v>19883</v>
      </c>
      <c r="S239" s="207"/>
      <c r="T239" s="232">
        <f aca="true" t="shared" si="4" ref="T239:T251">P239/L239</f>
        <v>1.0426565714035625</v>
      </c>
      <c r="U239" s="232"/>
      <c r="V239" s="232">
        <f aca="true" t="shared" si="5" ref="V239:V251">P239/N239</f>
        <v>1.016975155809784</v>
      </c>
      <c r="W239" s="232"/>
    </row>
    <row r="240" spans="1:23" ht="12.75">
      <c r="A240" s="26" t="s">
        <v>246</v>
      </c>
      <c r="B240" s="35"/>
      <c r="C240" s="28">
        <v>611100</v>
      </c>
      <c r="D240" s="35"/>
      <c r="E240" s="208" t="s">
        <v>42</v>
      </c>
      <c r="F240" s="208"/>
      <c r="G240" s="208"/>
      <c r="H240" s="208"/>
      <c r="I240" s="208"/>
      <c r="J240" s="208"/>
      <c r="K240" s="208"/>
      <c r="L240" s="184">
        <f>SUM(L241:M244)</f>
        <v>897166</v>
      </c>
      <c r="M240" s="184"/>
      <c r="N240" s="184">
        <f>SUM(N241:O244)</f>
        <v>969000</v>
      </c>
      <c r="O240" s="184"/>
      <c r="P240" s="184">
        <f>SUM(P241:Q244)</f>
        <v>989130</v>
      </c>
      <c r="Q240" s="184"/>
      <c r="R240" s="184">
        <f>SUM(R241:S244)</f>
        <v>20130</v>
      </c>
      <c r="S240" s="184"/>
      <c r="T240" s="155">
        <f t="shared" si="4"/>
        <v>1.1025049990748645</v>
      </c>
      <c r="U240" s="155"/>
      <c r="V240" s="155">
        <f t="shared" si="5"/>
        <v>1.0207739938080496</v>
      </c>
      <c r="W240" s="155"/>
    </row>
    <row r="241" spans="1:23" ht="12.75">
      <c r="A241" s="29" t="s">
        <v>250</v>
      </c>
      <c r="B241" s="30"/>
      <c r="C241" s="30"/>
      <c r="D241" s="34">
        <v>611111</v>
      </c>
      <c r="E241" s="219" t="s">
        <v>43</v>
      </c>
      <c r="F241" s="219"/>
      <c r="G241" s="219"/>
      <c r="H241" s="219"/>
      <c r="I241" s="219"/>
      <c r="J241" s="219"/>
      <c r="K241" s="219"/>
      <c r="L241" s="162">
        <v>619045</v>
      </c>
      <c r="M241" s="162"/>
      <c r="N241" s="162">
        <v>668700</v>
      </c>
      <c r="O241" s="162"/>
      <c r="P241" s="162">
        <v>682500</v>
      </c>
      <c r="Q241" s="162"/>
      <c r="R241" s="171">
        <f>P241-N241</f>
        <v>13800</v>
      </c>
      <c r="S241" s="162"/>
      <c r="T241" s="152">
        <f t="shared" si="4"/>
        <v>1.1025046644428111</v>
      </c>
      <c r="U241" s="152"/>
      <c r="V241" s="152">
        <f t="shared" si="5"/>
        <v>1.0206370569762224</v>
      </c>
      <c r="W241" s="152"/>
    </row>
    <row r="242" spans="1:23" ht="12.75" customHeight="1">
      <c r="A242" s="29" t="s">
        <v>251</v>
      </c>
      <c r="B242" s="30"/>
      <c r="C242" s="30"/>
      <c r="D242" s="34">
        <v>611131</v>
      </c>
      <c r="E242" s="219" t="s">
        <v>44</v>
      </c>
      <c r="F242" s="219"/>
      <c r="G242" s="219"/>
      <c r="H242" s="219"/>
      <c r="I242" s="219"/>
      <c r="J242" s="219"/>
      <c r="K242" s="219"/>
      <c r="L242" s="162">
        <v>152518</v>
      </c>
      <c r="M242" s="162"/>
      <c r="N242" s="162">
        <v>164700</v>
      </c>
      <c r="O242" s="162"/>
      <c r="P242" s="162">
        <v>168152</v>
      </c>
      <c r="Q242" s="162"/>
      <c r="R242" s="171">
        <f>P242-N242</f>
        <v>3452</v>
      </c>
      <c r="S242" s="162"/>
      <c r="T242" s="152">
        <f t="shared" si="4"/>
        <v>1.1025059337258554</v>
      </c>
      <c r="U242" s="152"/>
      <c r="V242" s="152">
        <f t="shared" si="5"/>
        <v>1.0209593199757134</v>
      </c>
      <c r="W242" s="152"/>
    </row>
    <row r="243" spans="1:23" ht="12.75">
      <c r="A243" s="29" t="s">
        <v>253</v>
      </c>
      <c r="B243" s="30"/>
      <c r="C243" s="30"/>
      <c r="D243" s="34">
        <v>611132</v>
      </c>
      <c r="E243" s="219" t="s">
        <v>45</v>
      </c>
      <c r="F243" s="219"/>
      <c r="G243" s="219"/>
      <c r="H243" s="219"/>
      <c r="I243" s="219"/>
      <c r="J243" s="219"/>
      <c r="K243" s="219"/>
      <c r="L243" s="162">
        <v>112146</v>
      </c>
      <c r="M243" s="162"/>
      <c r="N243" s="162">
        <v>121100</v>
      </c>
      <c r="O243" s="162"/>
      <c r="P243" s="162">
        <v>123642</v>
      </c>
      <c r="Q243" s="162"/>
      <c r="R243" s="171">
        <f>P243-N243</f>
        <v>2542</v>
      </c>
      <c r="S243" s="162"/>
      <c r="T243" s="152">
        <f t="shared" si="4"/>
        <v>1.1025092290407148</v>
      </c>
      <c r="U243" s="152"/>
      <c r="V243" s="152">
        <f t="shared" si="5"/>
        <v>1.020990916597853</v>
      </c>
      <c r="W243" s="152"/>
    </row>
    <row r="244" spans="1:23" ht="12.75">
      <c r="A244" s="29" t="s">
        <v>313</v>
      </c>
      <c r="B244" s="30"/>
      <c r="C244" s="30"/>
      <c r="D244" s="34">
        <v>611133</v>
      </c>
      <c r="E244" s="219" t="s">
        <v>46</v>
      </c>
      <c r="F244" s="219"/>
      <c r="G244" s="219"/>
      <c r="H244" s="219"/>
      <c r="I244" s="219"/>
      <c r="J244" s="219"/>
      <c r="K244" s="219"/>
      <c r="L244" s="162">
        <v>13457</v>
      </c>
      <c r="M244" s="162"/>
      <c r="N244" s="162">
        <v>14500</v>
      </c>
      <c r="O244" s="162"/>
      <c r="P244" s="162">
        <v>14836</v>
      </c>
      <c r="Q244" s="162"/>
      <c r="R244" s="162">
        <f>P244-N244</f>
        <v>336</v>
      </c>
      <c r="S244" s="162"/>
      <c r="T244" s="152">
        <f t="shared" si="4"/>
        <v>1.1024745485620866</v>
      </c>
      <c r="U244" s="152"/>
      <c r="V244" s="152">
        <f t="shared" si="5"/>
        <v>1.0231724137931035</v>
      </c>
      <c r="W244" s="152"/>
    </row>
    <row r="245" spans="1:23" ht="12.75">
      <c r="A245" s="26" t="s">
        <v>254</v>
      </c>
      <c r="B245" s="30"/>
      <c r="C245" s="28">
        <v>611200</v>
      </c>
      <c r="D245" s="30"/>
      <c r="E245" s="208" t="s">
        <v>47</v>
      </c>
      <c r="F245" s="208"/>
      <c r="G245" s="208"/>
      <c r="H245" s="208"/>
      <c r="I245" s="208"/>
      <c r="J245" s="208"/>
      <c r="K245" s="208"/>
      <c r="L245" s="184">
        <f>SUM(L246:M252)</f>
        <v>245284</v>
      </c>
      <c r="M245" s="184"/>
      <c r="N245" s="184">
        <f>SUM(N246:O252)</f>
        <v>202300</v>
      </c>
      <c r="O245" s="184"/>
      <c r="P245" s="184">
        <f>SUM(P246:Q252)</f>
        <v>202053</v>
      </c>
      <c r="Q245" s="184"/>
      <c r="R245" s="184">
        <f>SUM(R246:S252)</f>
        <v>-247</v>
      </c>
      <c r="S245" s="184"/>
      <c r="T245" s="155">
        <f t="shared" si="4"/>
        <v>0.8237512434565646</v>
      </c>
      <c r="U245" s="155"/>
      <c r="V245" s="155">
        <f t="shared" si="5"/>
        <v>0.9987790410281759</v>
      </c>
      <c r="W245" s="155"/>
    </row>
    <row r="246" spans="1:23" ht="12.75">
      <c r="A246" s="29" t="s">
        <v>257</v>
      </c>
      <c r="B246" s="30"/>
      <c r="C246" s="30"/>
      <c r="D246" s="34">
        <v>611211</v>
      </c>
      <c r="E246" s="219" t="s">
        <v>48</v>
      </c>
      <c r="F246" s="219"/>
      <c r="G246" s="219"/>
      <c r="H246" s="219"/>
      <c r="I246" s="219"/>
      <c r="J246" s="219"/>
      <c r="K246" s="219"/>
      <c r="L246" s="162">
        <v>40425</v>
      </c>
      <c r="M246" s="162"/>
      <c r="N246" s="162">
        <v>44600</v>
      </c>
      <c r="O246" s="162"/>
      <c r="P246" s="162">
        <v>45556</v>
      </c>
      <c r="Q246" s="162"/>
      <c r="R246" s="162">
        <f aca="true" t="shared" si="6" ref="R246:R252">P246-N246</f>
        <v>956</v>
      </c>
      <c r="S246" s="162"/>
      <c r="T246" s="152">
        <f t="shared" si="4"/>
        <v>1.1269264069264069</v>
      </c>
      <c r="U246" s="152"/>
      <c r="V246" s="152">
        <f t="shared" si="5"/>
        <v>1.0214349775784752</v>
      </c>
      <c r="W246" s="152"/>
    </row>
    <row r="247" spans="1:23" ht="12.75">
      <c r="A247" s="29" t="s">
        <v>259</v>
      </c>
      <c r="B247" s="30"/>
      <c r="C247" s="30"/>
      <c r="D247" s="34">
        <v>611221</v>
      </c>
      <c r="E247" s="219" t="s">
        <v>49</v>
      </c>
      <c r="F247" s="219"/>
      <c r="G247" s="219"/>
      <c r="H247" s="219"/>
      <c r="I247" s="219"/>
      <c r="J247" s="219"/>
      <c r="K247" s="219"/>
      <c r="L247" s="162">
        <v>150041</v>
      </c>
      <c r="M247" s="162"/>
      <c r="N247" s="162">
        <v>112200</v>
      </c>
      <c r="O247" s="162"/>
      <c r="P247" s="162">
        <v>114576</v>
      </c>
      <c r="Q247" s="162"/>
      <c r="R247" s="162">
        <f t="shared" si="6"/>
        <v>2376</v>
      </c>
      <c r="S247" s="162"/>
      <c r="T247" s="152">
        <f t="shared" si="4"/>
        <v>0.7636312741184076</v>
      </c>
      <c r="U247" s="152"/>
      <c r="V247" s="152">
        <f t="shared" si="5"/>
        <v>1.0211764705882354</v>
      </c>
      <c r="W247" s="152"/>
    </row>
    <row r="248" spans="1:23" ht="12.75">
      <c r="A248" s="29" t="s">
        <v>4</v>
      </c>
      <c r="B248" s="30"/>
      <c r="C248" s="30"/>
      <c r="D248" s="34">
        <v>611224</v>
      </c>
      <c r="E248" s="219" t="s">
        <v>50</v>
      </c>
      <c r="F248" s="219"/>
      <c r="G248" s="219"/>
      <c r="H248" s="219"/>
      <c r="I248" s="219"/>
      <c r="J248" s="219"/>
      <c r="K248" s="219"/>
      <c r="L248" s="162">
        <v>25600</v>
      </c>
      <c r="M248" s="162"/>
      <c r="N248" s="162">
        <v>25600</v>
      </c>
      <c r="O248" s="162"/>
      <c r="P248" s="162">
        <v>25600</v>
      </c>
      <c r="Q248" s="162"/>
      <c r="R248" s="162">
        <f t="shared" si="6"/>
        <v>0</v>
      </c>
      <c r="S248" s="162"/>
      <c r="T248" s="152">
        <f t="shared" si="4"/>
        <v>1</v>
      </c>
      <c r="U248" s="152"/>
      <c r="V248" s="152">
        <f t="shared" si="5"/>
        <v>1</v>
      </c>
      <c r="W248" s="152"/>
    </row>
    <row r="249" spans="1:23" ht="12.75">
      <c r="A249" s="29" t="s">
        <v>5</v>
      </c>
      <c r="B249" s="30"/>
      <c r="C249" s="30"/>
      <c r="D249" s="34">
        <v>611225</v>
      </c>
      <c r="E249" s="219" t="s">
        <v>54</v>
      </c>
      <c r="F249" s="219"/>
      <c r="G249" s="219"/>
      <c r="H249" s="219"/>
      <c r="I249" s="219"/>
      <c r="J249" s="219"/>
      <c r="K249" s="219"/>
      <c r="L249" s="162">
        <v>14236</v>
      </c>
      <c r="M249" s="162"/>
      <c r="N249" s="162">
        <v>3600</v>
      </c>
      <c r="O249" s="162"/>
      <c r="P249" s="162">
        <v>3570</v>
      </c>
      <c r="Q249" s="162"/>
      <c r="R249" s="162">
        <f t="shared" si="6"/>
        <v>-30</v>
      </c>
      <c r="S249" s="162"/>
      <c r="T249" s="152">
        <f t="shared" si="4"/>
        <v>0.2507726889575724</v>
      </c>
      <c r="U249" s="152"/>
      <c r="V249" s="152">
        <f t="shared" si="5"/>
        <v>0.9916666666666667</v>
      </c>
      <c r="W249" s="152"/>
    </row>
    <row r="250" spans="1:23" ht="12.75">
      <c r="A250" s="29" t="s">
        <v>6</v>
      </c>
      <c r="B250" s="30"/>
      <c r="C250" s="30"/>
      <c r="D250" s="34">
        <v>611226</v>
      </c>
      <c r="E250" s="219" t="s">
        <v>51</v>
      </c>
      <c r="F250" s="219"/>
      <c r="G250" s="219"/>
      <c r="H250" s="219"/>
      <c r="I250" s="219"/>
      <c r="J250" s="219"/>
      <c r="K250" s="219"/>
      <c r="L250" s="162">
        <v>1290</v>
      </c>
      <c r="M250" s="162"/>
      <c r="N250" s="162">
        <v>2400</v>
      </c>
      <c r="O250" s="162"/>
      <c r="P250" s="162">
        <v>2395</v>
      </c>
      <c r="Q250" s="162"/>
      <c r="R250" s="162">
        <f t="shared" si="6"/>
        <v>-5</v>
      </c>
      <c r="S250" s="162"/>
      <c r="T250" s="151">
        <f>P250/L250</f>
        <v>1.8565891472868217</v>
      </c>
      <c r="U250" s="152"/>
      <c r="V250" s="205">
        <f>P250/N250</f>
        <v>0.9979166666666667</v>
      </c>
      <c r="W250" s="152"/>
    </row>
    <row r="251" spans="1:23" ht="12.75">
      <c r="A251" s="29" t="s">
        <v>7</v>
      </c>
      <c r="B251" s="30"/>
      <c r="C251" s="30"/>
      <c r="D251" s="34">
        <v>611227</v>
      </c>
      <c r="E251" s="219" t="s">
        <v>52</v>
      </c>
      <c r="F251" s="219"/>
      <c r="G251" s="219"/>
      <c r="H251" s="219"/>
      <c r="I251" s="219"/>
      <c r="J251" s="219"/>
      <c r="K251" s="219"/>
      <c r="L251" s="162">
        <v>13692</v>
      </c>
      <c r="M251" s="162"/>
      <c r="N251" s="162">
        <v>13900</v>
      </c>
      <c r="O251" s="162"/>
      <c r="P251" s="162">
        <v>10356</v>
      </c>
      <c r="Q251" s="162"/>
      <c r="R251" s="162">
        <f t="shared" si="6"/>
        <v>-3544</v>
      </c>
      <c r="S251" s="162"/>
      <c r="T251" s="152">
        <f t="shared" si="4"/>
        <v>0.7563540753724802</v>
      </c>
      <c r="U251" s="152"/>
      <c r="V251" s="152">
        <f t="shared" si="5"/>
        <v>0.7450359712230216</v>
      </c>
      <c r="W251" s="152"/>
    </row>
    <row r="252" spans="1:23" ht="12.75">
      <c r="A252" s="29" t="s">
        <v>8</v>
      </c>
      <c r="B252" s="30"/>
      <c r="C252" s="30"/>
      <c r="D252" s="34">
        <v>611229</v>
      </c>
      <c r="E252" s="219" t="s">
        <v>53</v>
      </c>
      <c r="F252" s="219"/>
      <c r="G252" s="219"/>
      <c r="H252" s="219"/>
      <c r="I252" s="219"/>
      <c r="J252" s="219"/>
      <c r="K252" s="219"/>
      <c r="L252" s="162">
        <v>0</v>
      </c>
      <c r="M252" s="162"/>
      <c r="N252" s="162">
        <v>0</v>
      </c>
      <c r="O252" s="162"/>
      <c r="P252" s="162">
        <v>0</v>
      </c>
      <c r="Q252" s="162"/>
      <c r="R252" s="162">
        <f t="shared" si="6"/>
        <v>0</v>
      </c>
      <c r="S252" s="162"/>
      <c r="T252" s="171" t="s">
        <v>63</v>
      </c>
      <c r="U252" s="162"/>
      <c r="V252" s="151" t="s">
        <v>63</v>
      </c>
      <c r="W252" s="152"/>
    </row>
    <row r="253" spans="1:23" ht="12.75">
      <c r="A253" s="23" t="s">
        <v>305</v>
      </c>
      <c r="B253" s="83">
        <v>612000</v>
      </c>
      <c r="C253" s="33"/>
      <c r="D253" s="33"/>
      <c r="E253" s="189" t="s">
        <v>55</v>
      </c>
      <c r="F253" s="189"/>
      <c r="G253" s="189"/>
      <c r="H253" s="189"/>
      <c r="I253" s="189"/>
      <c r="J253" s="189"/>
      <c r="K253" s="189"/>
      <c r="L253" s="207">
        <f>SUM(L254)</f>
        <v>94203</v>
      </c>
      <c r="M253" s="207"/>
      <c r="N253" s="207">
        <f>SUM(N254)</f>
        <v>101700</v>
      </c>
      <c r="O253" s="207"/>
      <c r="P253" s="207">
        <f>SUM(P254)</f>
        <v>103859</v>
      </c>
      <c r="Q253" s="207"/>
      <c r="R253" s="207">
        <f>SUM(R254)</f>
        <v>2159</v>
      </c>
      <c r="S253" s="207"/>
      <c r="T253" s="232">
        <f aca="true" t="shared" si="7" ref="T253:T258">P253/L253</f>
        <v>1.1025020434593378</v>
      </c>
      <c r="U253" s="232"/>
      <c r="V253" s="232">
        <f aca="true" t="shared" si="8" ref="V253:V258">P253/N253</f>
        <v>1.0212291052114062</v>
      </c>
      <c r="W253" s="232"/>
    </row>
    <row r="254" spans="1:23" ht="12.75">
      <c r="A254" s="26" t="s">
        <v>246</v>
      </c>
      <c r="B254" s="30"/>
      <c r="C254" s="28">
        <v>612100</v>
      </c>
      <c r="D254" s="30"/>
      <c r="E254" s="208" t="s">
        <v>56</v>
      </c>
      <c r="F254" s="208"/>
      <c r="G254" s="208"/>
      <c r="H254" s="208"/>
      <c r="I254" s="208"/>
      <c r="J254" s="208"/>
      <c r="K254" s="208"/>
      <c r="L254" s="184">
        <f>SUM(L256:M258)</f>
        <v>94203</v>
      </c>
      <c r="M254" s="184"/>
      <c r="N254" s="184">
        <f>SUM(N255)</f>
        <v>101700</v>
      </c>
      <c r="O254" s="184"/>
      <c r="P254" s="184">
        <f>SUM(P255)</f>
        <v>103859</v>
      </c>
      <c r="Q254" s="184"/>
      <c r="R254" s="184">
        <f>SUM(R255)</f>
        <v>2159</v>
      </c>
      <c r="S254" s="184"/>
      <c r="T254" s="155">
        <f t="shared" si="7"/>
        <v>1.1025020434593378</v>
      </c>
      <c r="U254" s="155"/>
      <c r="V254" s="155">
        <f t="shared" si="8"/>
        <v>1.0212291052114062</v>
      </c>
      <c r="W254" s="155"/>
    </row>
    <row r="255" spans="1:23" ht="12.75">
      <c r="A255" s="90"/>
      <c r="B255" s="30"/>
      <c r="C255" s="28"/>
      <c r="D255" s="28">
        <v>612110</v>
      </c>
      <c r="E255" s="208" t="s">
        <v>65</v>
      </c>
      <c r="F255" s="208"/>
      <c r="G255" s="208"/>
      <c r="H255" s="208"/>
      <c r="I255" s="208"/>
      <c r="J255" s="208"/>
      <c r="K255" s="208"/>
      <c r="L255" s="184">
        <f>SUM(L256:M258)</f>
        <v>94203</v>
      </c>
      <c r="M255" s="184"/>
      <c r="N255" s="184">
        <f>SUM(N256:O258)</f>
        <v>101700</v>
      </c>
      <c r="O255" s="184"/>
      <c r="P255" s="184">
        <f>SUM(P256:Q258)</f>
        <v>103859</v>
      </c>
      <c r="Q255" s="184"/>
      <c r="R255" s="184">
        <f>SUM(R256:S258)</f>
        <v>2159</v>
      </c>
      <c r="S255" s="184"/>
      <c r="T255" s="155">
        <f t="shared" si="7"/>
        <v>1.1025020434593378</v>
      </c>
      <c r="U255" s="155"/>
      <c r="V255" s="155">
        <f t="shared" si="8"/>
        <v>1.0212291052114062</v>
      </c>
      <c r="W255" s="155"/>
    </row>
    <row r="256" spans="1:23" ht="12.75">
      <c r="A256" s="29" t="s">
        <v>250</v>
      </c>
      <c r="B256" s="30"/>
      <c r="C256" s="30"/>
      <c r="D256" s="34">
        <v>612111</v>
      </c>
      <c r="E256" s="219" t="s">
        <v>44</v>
      </c>
      <c r="F256" s="219"/>
      <c r="G256" s="219"/>
      <c r="H256" s="219"/>
      <c r="I256" s="219"/>
      <c r="J256" s="219"/>
      <c r="K256" s="219"/>
      <c r="L256" s="162">
        <v>53830</v>
      </c>
      <c r="M256" s="162"/>
      <c r="N256" s="162">
        <v>58100</v>
      </c>
      <c r="O256" s="162"/>
      <c r="P256" s="162">
        <v>59348</v>
      </c>
      <c r="Q256" s="162"/>
      <c r="R256" s="162">
        <f>P256-N256</f>
        <v>1248</v>
      </c>
      <c r="S256" s="162"/>
      <c r="T256" s="152">
        <f t="shared" si="7"/>
        <v>1.1025078952257106</v>
      </c>
      <c r="U256" s="152"/>
      <c r="V256" s="152">
        <f t="shared" si="8"/>
        <v>1.0214802065404476</v>
      </c>
      <c r="W256" s="152"/>
    </row>
    <row r="257" spans="1:23" ht="12.75">
      <c r="A257" s="29" t="s">
        <v>251</v>
      </c>
      <c r="B257" s="30"/>
      <c r="C257" s="30"/>
      <c r="D257" s="34">
        <v>612112</v>
      </c>
      <c r="E257" s="219" t="s">
        <v>45</v>
      </c>
      <c r="F257" s="219"/>
      <c r="G257" s="219"/>
      <c r="H257" s="219"/>
      <c r="I257" s="219"/>
      <c r="J257" s="219"/>
      <c r="K257" s="219"/>
      <c r="L257" s="162">
        <v>35888</v>
      </c>
      <c r="M257" s="162"/>
      <c r="N257" s="162">
        <v>38800</v>
      </c>
      <c r="O257" s="162"/>
      <c r="P257" s="162">
        <v>39565</v>
      </c>
      <c r="Q257" s="162"/>
      <c r="R257" s="162">
        <f>P257-N257</f>
        <v>765</v>
      </c>
      <c r="S257" s="162"/>
      <c r="T257" s="152">
        <f t="shared" si="7"/>
        <v>1.1024576460098083</v>
      </c>
      <c r="U257" s="152"/>
      <c r="V257" s="152">
        <f t="shared" si="8"/>
        <v>1.0197164948453608</v>
      </c>
      <c r="W257" s="152"/>
    </row>
    <row r="258" spans="1:23" ht="12.75">
      <c r="A258" s="29" t="s">
        <v>253</v>
      </c>
      <c r="B258" s="30"/>
      <c r="C258" s="30"/>
      <c r="D258" s="34">
        <v>612113</v>
      </c>
      <c r="E258" s="219" t="s">
        <v>46</v>
      </c>
      <c r="F258" s="219"/>
      <c r="G258" s="219"/>
      <c r="H258" s="219"/>
      <c r="I258" s="219"/>
      <c r="J258" s="219"/>
      <c r="K258" s="219"/>
      <c r="L258" s="162">
        <v>4485</v>
      </c>
      <c r="M258" s="162"/>
      <c r="N258" s="162">
        <v>4800</v>
      </c>
      <c r="O258" s="162"/>
      <c r="P258" s="162">
        <v>4946</v>
      </c>
      <c r="Q258" s="162"/>
      <c r="R258" s="162">
        <f>P258-N258</f>
        <v>146</v>
      </c>
      <c r="S258" s="162"/>
      <c r="T258" s="152">
        <f t="shared" si="7"/>
        <v>1.1027870680044594</v>
      </c>
      <c r="U258" s="152"/>
      <c r="V258" s="152">
        <f t="shared" si="8"/>
        <v>1.0304166666666668</v>
      </c>
      <c r="W258" s="152"/>
    </row>
    <row r="259" spans="1:23" ht="12.75">
      <c r="A259" s="23" t="s">
        <v>24</v>
      </c>
      <c r="B259" s="83">
        <v>613000</v>
      </c>
      <c r="C259" s="33"/>
      <c r="D259" s="33"/>
      <c r="E259" s="279" t="s">
        <v>57</v>
      </c>
      <c r="F259" s="279"/>
      <c r="G259" s="279"/>
      <c r="H259" s="279"/>
      <c r="I259" s="279"/>
      <c r="J259" s="279"/>
      <c r="K259" s="279"/>
      <c r="L259" s="207">
        <f>SUM(L260,L279,L284,L294,L302,L316,L319,L330,L333)</f>
        <v>1769277</v>
      </c>
      <c r="M259" s="207"/>
      <c r="N259" s="206">
        <f>SUM(N260,N279,N284,N294,N302,N316,N319,N330,N333)</f>
        <v>1198520</v>
      </c>
      <c r="O259" s="207"/>
      <c r="P259" s="207">
        <f>SUM(P260,P279,P284,P294,P302,P316,P319,P330,P333)</f>
        <v>1595447</v>
      </c>
      <c r="Q259" s="207"/>
      <c r="R259" s="207">
        <f>SUM(R260,R279,R284,R294,R302,R316,R319,R330,R333)</f>
        <v>399436</v>
      </c>
      <c r="S259" s="207"/>
      <c r="T259" s="232">
        <f aca="true" t="shared" si="9" ref="T259:T264">P259/L259</f>
        <v>0.9017508281631423</v>
      </c>
      <c r="U259" s="232"/>
      <c r="V259" s="232">
        <f aca="true" t="shared" si="10" ref="V259:V266">P259/N259</f>
        <v>1.3311809565130328</v>
      </c>
      <c r="W259" s="232"/>
    </row>
    <row r="260" spans="1:23" ht="12.75">
      <c r="A260" s="26" t="s">
        <v>246</v>
      </c>
      <c r="B260" s="30"/>
      <c r="C260" s="27">
        <v>613100</v>
      </c>
      <c r="D260" s="30"/>
      <c r="E260" s="208" t="s">
        <v>58</v>
      </c>
      <c r="F260" s="208"/>
      <c r="G260" s="208"/>
      <c r="H260" s="208"/>
      <c r="I260" s="208"/>
      <c r="J260" s="208"/>
      <c r="K260" s="208"/>
      <c r="L260" s="184">
        <f>SUM(L261,L267)</f>
        <v>19049</v>
      </c>
      <c r="M260" s="184"/>
      <c r="N260" s="184">
        <f>SUM(N261,N267)</f>
        <v>10420</v>
      </c>
      <c r="O260" s="184"/>
      <c r="P260" s="184">
        <f>SUM(P261,P267)</f>
        <v>11044</v>
      </c>
      <c r="Q260" s="184"/>
      <c r="R260" s="184">
        <f>SUM(R261,R267)</f>
        <v>630</v>
      </c>
      <c r="S260" s="184"/>
      <c r="T260" s="155">
        <f t="shared" si="9"/>
        <v>0.5797679668224054</v>
      </c>
      <c r="U260" s="155"/>
      <c r="V260" s="155">
        <f t="shared" si="10"/>
        <v>1.0598848368522074</v>
      </c>
      <c r="W260" s="155"/>
    </row>
    <row r="261" spans="1:23" ht="12.75">
      <c r="A261" s="26"/>
      <c r="B261" s="27"/>
      <c r="C261" s="27"/>
      <c r="D261" s="28">
        <v>613110</v>
      </c>
      <c r="E261" s="208" t="s">
        <v>64</v>
      </c>
      <c r="F261" s="208"/>
      <c r="G261" s="208"/>
      <c r="H261" s="208"/>
      <c r="I261" s="208"/>
      <c r="J261" s="208"/>
      <c r="K261" s="208"/>
      <c r="L261" s="184">
        <f>SUM(L262:M266)</f>
        <v>16021</v>
      </c>
      <c r="M261" s="184"/>
      <c r="N261" s="184">
        <f>SUM(N262:O266)</f>
        <v>7600</v>
      </c>
      <c r="O261" s="184"/>
      <c r="P261" s="184">
        <f>SUM(P262:Q266)</f>
        <v>8266</v>
      </c>
      <c r="Q261" s="184"/>
      <c r="R261" s="233">
        <f>SUM(R262:S266)</f>
        <v>666</v>
      </c>
      <c r="S261" s="184"/>
      <c r="T261" s="155">
        <f t="shared" si="9"/>
        <v>0.5159478184882342</v>
      </c>
      <c r="U261" s="155"/>
      <c r="V261" s="155">
        <f t="shared" si="10"/>
        <v>1.0876315789473685</v>
      </c>
      <c r="W261" s="155"/>
    </row>
    <row r="262" spans="1:23" ht="12.75">
      <c r="A262" s="37" t="s">
        <v>250</v>
      </c>
      <c r="B262" s="27"/>
      <c r="C262" s="27"/>
      <c r="D262" s="46">
        <v>613111</v>
      </c>
      <c r="E262" s="196" t="s">
        <v>352</v>
      </c>
      <c r="F262" s="237"/>
      <c r="G262" s="237"/>
      <c r="H262" s="237"/>
      <c r="I262" s="237"/>
      <c r="J262" s="237"/>
      <c r="K262" s="238"/>
      <c r="L262" s="172">
        <v>126</v>
      </c>
      <c r="M262" s="173"/>
      <c r="N262" s="172">
        <v>200</v>
      </c>
      <c r="O262" s="173"/>
      <c r="P262" s="172">
        <v>175</v>
      </c>
      <c r="Q262" s="173"/>
      <c r="R262" s="269">
        <f>P262-N262</f>
        <v>-25</v>
      </c>
      <c r="S262" s="270"/>
      <c r="T262" s="277">
        <f t="shared" si="9"/>
        <v>1.3888888888888888</v>
      </c>
      <c r="U262" s="278"/>
      <c r="V262" s="159">
        <f t="shared" si="10"/>
        <v>0.875</v>
      </c>
      <c r="W262" s="160"/>
    </row>
    <row r="263" spans="1:23" ht="12.75">
      <c r="A263" s="29" t="s">
        <v>251</v>
      </c>
      <c r="B263" s="30"/>
      <c r="C263" s="30"/>
      <c r="D263" s="34">
        <v>613112</v>
      </c>
      <c r="E263" s="219" t="s">
        <v>59</v>
      </c>
      <c r="F263" s="219"/>
      <c r="G263" s="219"/>
      <c r="H263" s="219"/>
      <c r="I263" s="219"/>
      <c r="J263" s="219"/>
      <c r="K263" s="219"/>
      <c r="L263" s="162">
        <v>966</v>
      </c>
      <c r="M263" s="162"/>
      <c r="N263" s="162">
        <v>700</v>
      </c>
      <c r="O263" s="162"/>
      <c r="P263" s="162">
        <v>873</v>
      </c>
      <c r="Q263" s="162"/>
      <c r="R263" s="162">
        <f>P263-N263</f>
        <v>173</v>
      </c>
      <c r="S263" s="162"/>
      <c r="T263" s="152">
        <f t="shared" si="9"/>
        <v>0.9037267080745341</v>
      </c>
      <c r="U263" s="152"/>
      <c r="V263" s="152">
        <f t="shared" si="10"/>
        <v>1.247142857142857</v>
      </c>
      <c r="W263" s="152"/>
    </row>
    <row r="264" spans="1:23" ht="12.75">
      <c r="A264" s="29" t="s">
        <v>253</v>
      </c>
      <c r="B264" s="30"/>
      <c r="C264" s="30"/>
      <c r="D264" s="34">
        <v>613113</v>
      </c>
      <c r="E264" s="219" t="s">
        <v>60</v>
      </c>
      <c r="F264" s="219"/>
      <c r="G264" s="219"/>
      <c r="H264" s="219"/>
      <c r="I264" s="219"/>
      <c r="J264" s="219"/>
      <c r="K264" s="219"/>
      <c r="L264" s="162">
        <v>11326</v>
      </c>
      <c r="M264" s="162"/>
      <c r="N264" s="162">
        <v>3400</v>
      </c>
      <c r="O264" s="162"/>
      <c r="P264" s="162">
        <v>4224</v>
      </c>
      <c r="Q264" s="162"/>
      <c r="R264" s="162">
        <f>P264-N264</f>
        <v>824</v>
      </c>
      <c r="S264" s="162"/>
      <c r="T264" s="153">
        <f t="shared" si="9"/>
        <v>0.372947201130143</v>
      </c>
      <c r="U264" s="152"/>
      <c r="V264" s="153">
        <f t="shared" si="10"/>
        <v>1.2423529411764707</v>
      </c>
      <c r="W264" s="152"/>
    </row>
    <row r="265" spans="1:23" ht="12.75">
      <c r="A265" s="29" t="s">
        <v>313</v>
      </c>
      <c r="B265" s="30"/>
      <c r="C265" s="30"/>
      <c r="D265" s="34">
        <v>613114</v>
      </c>
      <c r="E265" s="219" t="s">
        <v>61</v>
      </c>
      <c r="F265" s="219"/>
      <c r="G265" s="219"/>
      <c r="H265" s="219"/>
      <c r="I265" s="219"/>
      <c r="J265" s="219"/>
      <c r="K265" s="219"/>
      <c r="L265" s="162">
        <v>0</v>
      </c>
      <c r="M265" s="162"/>
      <c r="N265" s="162">
        <v>300</v>
      </c>
      <c r="O265" s="162"/>
      <c r="P265" s="162">
        <v>276</v>
      </c>
      <c r="Q265" s="162"/>
      <c r="R265" s="162">
        <f>P265-N265</f>
        <v>-24</v>
      </c>
      <c r="S265" s="162"/>
      <c r="T265" s="151" t="s">
        <v>63</v>
      </c>
      <c r="U265" s="152"/>
      <c r="V265" s="205">
        <f>P265/N265</f>
        <v>0.92</v>
      </c>
      <c r="W265" s="152"/>
    </row>
    <row r="266" spans="1:23" ht="12.75">
      <c r="A266" s="29" t="s">
        <v>314</v>
      </c>
      <c r="B266" s="30"/>
      <c r="C266" s="41"/>
      <c r="D266" s="34">
        <v>613115</v>
      </c>
      <c r="E266" s="219" t="s">
        <v>62</v>
      </c>
      <c r="F266" s="219"/>
      <c r="G266" s="219"/>
      <c r="H266" s="219"/>
      <c r="I266" s="219"/>
      <c r="J266" s="219"/>
      <c r="K266" s="219"/>
      <c r="L266" s="162">
        <v>3603</v>
      </c>
      <c r="M266" s="162"/>
      <c r="N266" s="162">
        <v>3000</v>
      </c>
      <c r="O266" s="162"/>
      <c r="P266" s="162">
        <v>2718</v>
      </c>
      <c r="Q266" s="162"/>
      <c r="R266" s="162">
        <f>P266-N266</f>
        <v>-282</v>
      </c>
      <c r="S266" s="162"/>
      <c r="T266" s="152">
        <f>P266/L266</f>
        <v>0.7543713572023314</v>
      </c>
      <c r="U266" s="152"/>
      <c r="V266" s="152">
        <f t="shared" si="10"/>
        <v>0.906</v>
      </c>
      <c r="W266" s="152"/>
    </row>
    <row r="267" spans="1:23" ht="12.75">
      <c r="A267" s="29"/>
      <c r="B267" s="40"/>
      <c r="C267" s="27"/>
      <c r="D267" s="28">
        <v>613120</v>
      </c>
      <c r="E267" s="234" t="s">
        <v>350</v>
      </c>
      <c r="F267" s="235"/>
      <c r="G267" s="235"/>
      <c r="H267" s="235"/>
      <c r="I267" s="235"/>
      <c r="J267" s="235"/>
      <c r="K267" s="236"/>
      <c r="L267" s="197">
        <f>SUM(L268:M278)</f>
        <v>3028</v>
      </c>
      <c r="M267" s="198"/>
      <c r="N267" s="197">
        <f>SUM(N268:O278)</f>
        <v>2820</v>
      </c>
      <c r="O267" s="198"/>
      <c r="P267" s="197">
        <f>SUM(P268:Q278)</f>
        <v>2778</v>
      </c>
      <c r="Q267" s="198"/>
      <c r="R267" s="197">
        <f>SUM(R269:S278)</f>
        <v>-36</v>
      </c>
      <c r="S267" s="198"/>
      <c r="T267" s="265">
        <f>P267/L267</f>
        <v>0.917437252311757</v>
      </c>
      <c r="U267" s="266"/>
      <c r="V267" s="265">
        <f>P267/N267</f>
        <v>0.9851063829787234</v>
      </c>
      <c r="W267" s="266"/>
    </row>
    <row r="268" spans="1:23" s="67" customFormat="1" ht="12.75">
      <c r="A268" s="37" t="s">
        <v>315</v>
      </c>
      <c r="B268" s="117"/>
      <c r="C268" s="50"/>
      <c r="D268" s="46">
        <v>613121</v>
      </c>
      <c r="E268" s="196" t="s">
        <v>446</v>
      </c>
      <c r="F268" s="237"/>
      <c r="G268" s="237"/>
      <c r="H268" s="237"/>
      <c r="I268" s="237"/>
      <c r="J268" s="237"/>
      <c r="K268" s="238"/>
      <c r="L268" s="172">
        <v>0</v>
      </c>
      <c r="M268" s="173"/>
      <c r="N268" s="172">
        <v>860</v>
      </c>
      <c r="O268" s="173"/>
      <c r="P268" s="172">
        <v>854</v>
      </c>
      <c r="Q268" s="173"/>
      <c r="R268" s="172">
        <f>P268-N268</f>
        <v>-6</v>
      </c>
      <c r="S268" s="173"/>
      <c r="T268" s="159" t="s">
        <v>63</v>
      </c>
      <c r="U268" s="161"/>
      <c r="V268" s="159">
        <f>P268/N268</f>
        <v>0.9930232558139535</v>
      </c>
      <c r="W268" s="161"/>
    </row>
    <row r="269" spans="1:23" ht="12.75">
      <c r="A269" s="37" t="s">
        <v>316</v>
      </c>
      <c r="B269" s="30"/>
      <c r="C269" s="30"/>
      <c r="D269" s="34">
        <v>613122</v>
      </c>
      <c r="E269" s="185" t="s">
        <v>410</v>
      </c>
      <c r="F269" s="186"/>
      <c r="G269" s="186"/>
      <c r="H269" s="186"/>
      <c r="I269" s="186"/>
      <c r="J269" s="186"/>
      <c r="K269" s="187"/>
      <c r="L269" s="137">
        <v>16</v>
      </c>
      <c r="M269" s="138"/>
      <c r="N269" s="190">
        <v>120</v>
      </c>
      <c r="O269" s="191"/>
      <c r="P269" s="137">
        <v>121</v>
      </c>
      <c r="Q269" s="138"/>
      <c r="R269" s="137">
        <f>P269-N269</f>
        <v>1</v>
      </c>
      <c r="S269" s="138"/>
      <c r="T269" s="140">
        <f>P269/L269</f>
        <v>7.5625</v>
      </c>
      <c r="U269" s="150"/>
      <c r="V269" s="159">
        <f>P269/N269</f>
        <v>1.0083333333333333</v>
      </c>
      <c r="W269" s="150"/>
    </row>
    <row r="270" spans="1:23" ht="12.75">
      <c r="A270" s="95" t="s">
        <v>179</v>
      </c>
      <c r="B270" s="30"/>
      <c r="C270" s="30"/>
      <c r="D270" s="34">
        <v>613123</v>
      </c>
      <c r="E270" s="185" t="s">
        <v>411</v>
      </c>
      <c r="F270" s="186"/>
      <c r="G270" s="186"/>
      <c r="H270" s="186"/>
      <c r="I270" s="186"/>
      <c r="J270" s="186"/>
      <c r="K270" s="187"/>
      <c r="L270" s="192">
        <v>831</v>
      </c>
      <c r="M270" s="193"/>
      <c r="N270" s="137">
        <v>240</v>
      </c>
      <c r="O270" s="138"/>
      <c r="P270" s="137">
        <v>233</v>
      </c>
      <c r="Q270" s="138"/>
      <c r="R270" s="137">
        <f>P270-N270</f>
        <v>-7</v>
      </c>
      <c r="S270" s="138"/>
      <c r="T270" s="140">
        <f>P270/L270</f>
        <v>0.28038507821901326</v>
      </c>
      <c r="U270" s="165"/>
      <c r="V270" s="159">
        <f>P270/N270</f>
        <v>0.9708333333333333</v>
      </c>
      <c r="W270" s="161"/>
    </row>
    <row r="271" spans="1:23" ht="12.75">
      <c r="A271" s="122"/>
      <c r="B271" s="6"/>
      <c r="C271" s="6"/>
      <c r="D271" s="52"/>
      <c r="E271" s="123"/>
      <c r="F271" s="43"/>
      <c r="G271" s="43"/>
      <c r="H271" s="43"/>
      <c r="I271" s="43"/>
      <c r="J271" s="43"/>
      <c r="K271" s="43"/>
      <c r="L271" s="124"/>
      <c r="M271" s="124"/>
      <c r="N271" s="44"/>
      <c r="O271" s="44"/>
      <c r="P271" s="44"/>
      <c r="Q271" s="44"/>
      <c r="R271" s="44"/>
      <c r="S271" s="44"/>
      <c r="T271" s="125"/>
      <c r="U271" s="14"/>
      <c r="V271" s="126"/>
      <c r="W271" s="126"/>
    </row>
    <row r="272" spans="1:23" ht="12.75">
      <c r="A272" s="8"/>
      <c r="B272" s="6"/>
      <c r="C272" s="6"/>
      <c r="D272" s="6"/>
      <c r="E272" s="43"/>
      <c r="F272" s="43"/>
      <c r="G272" s="43"/>
      <c r="H272" s="43"/>
      <c r="I272" s="43"/>
      <c r="J272" s="43"/>
      <c r="K272" s="43"/>
      <c r="L272" s="49" t="s">
        <v>238</v>
      </c>
      <c r="M272" s="44"/>
      <c r="N272" s="44"/>
      <c r="O272" s="44"/>
      <c r="P272" s="44"/>
      <c r="Q272" s="44"/>
      <c r="R272" s="44"/>
      <c r="S272" s="44"/>
      <c r="T272" s="12"/>
      <c r="U272" s="12"/>
      <c r="V272" s="12"/>
      <c r="W272" s="12"/>
    </row>
    <row r="273" spans="1:23" ht="12.75">
      <c r="A273" s="390" t="s">
        <v>232</v>
      </c>
      <c r="B273" s="393" t="s">
        <v>233</v>
      </c>
      <c r="C273" s="133" t="s">
        <v>234</v>
      </c>
      <c r="D273" s="132" t="s">
        <v>235</v>
      </c>
      <c r="E273" s="134" t="s">
        <v>349</v>
      </c>
      <c r="F273" s="134"/>
      <c r="G273" s="134"/>
      <c r="H273" s="134"/>
      <c r="I273" s="134"/>
      <c r="J273" s="134"/>
      <c r="K273" s="134"/>
      <c r="L273" s="132" t="s">
        <v>438</v>
      </c>
      <c r="M273" s="132"/>
      <c r="N273" s="132" t="s">
        <v>439</v>
      </c>
      <c r="O273" s="132"/>
      <c r="P273" s="132" t="s">
        <v>440</v>
      </c>
      <c r="Q273" s="132"/>
      <c r="R273" s="136" t="s">
        <v>441</v>
      </c>
      <c r="S273" s="136"/>
      <c r="T273" s="132" t="s">
        <v>103</v>
      </c>
      <c r="U273" s="132"/>
      <c r="V273" s="132" t="s">
        <v>104</v>
      </c>
      <c r="W273" s="132"/>
    </row>
    <row r="274" spans="1:23" ht="12.75">
      <c r="A274" s="391"/>
      <c r="B274" s="393"/>
      <c r="C274" s="133"/>
      <c r="D274" s="132"/>
      <c r="E274" s="134"/>
      <c r="F274" s="134"/>
      <c r="G274" s="134"/>
      <c r="H274" s="134"/>
      <c r="I274" s="134"/>
      <c r="J274" s="134"/>
      <c r="K274" s="134"/>
      <c r="L274" s="132"/>
      <c r="M274" s="132"/>
      <c r="N274" s="132"/>
      <c r="O274" s="132"/>
      <c r="P274" s="132"/>
      <c r="Q274" s="132"/>
      <c r="R274" s="136"/>
      <c r="S274" s="136"/>
      <c r="T274" s="132"/>
      <c r="U274" s="132"/>
      <c r="V274" s="132"/>
      <c r="W274" s="132"/>
    </row>
    <row r="275" spans="1:23" ht="12.75">
      <c r="A275" s="392"/>
      <c r="B275" s="393"/>
      <c r="C275" s="133"/>
      <c r="D275" s="132"/>
      <c r="E275" s="134"/>
      <c r="F275" s="134"/>
      <c r="G275" s="134"/>
      <c r="H275" s="134"/>
      <c r="I275" s="134"/>
      <c r="J275" s="134"/>
      <c r="K275" s="134"/>
      <c r="L275" s="132"/>
      <c r="M275" s="132"/>
      <c r="N275" s="132"/>
      <c r="O275" s="132"/>
      <c r="P275" s="132"/>
      <c r="Q275" s="132"/>
      <c r="R275" s="136"/>
      <c r="S275" s="136"/>
      <c r="T275" s="132"/>
      <c r="U275" s="132"/>
      <c r="V275" s="132"/>
      <c r="W275" s="132"/>
    </row>
    <row r="276" spans="1:23" ht="12.75" customHeight="1">
      <c r="A276" s="22" t="s">
        <v>228</v>
      </c>
      <c r="B276" s="22" t="s">
        <v>229</v>
      </c>
      <c r="C276" s="22" t="s">
        <v>230</v>
      </c>
      <c r="D276" s="22" t="s">
        <v>231</v>
      </c>
      <c r="E276" s="135" t="s">
        <v>237</v>
      </c>
      <c r="F276" s="139"/>
      <c r="G276" s="139"/>
      <c r="H276" s="139"/>
      <c r="I276" s="139"/>
      <c r="J276" s="139"/>
      <c r="K276" s="139"/>
      <c r="L276" s="135" t="s">
        <v>238</v>
      </c>
      <c r="M276" s="139"/>
      <c r="N276" s="135" t="s">
        <v>239</v>
      </c>
      <c r="O276" s="139"/>
      <c r="P276" s="135" t="s">
        <v>240</v>
      </c>
      <c r="Q276" s="139"/>
      <c r="R276" s="135" t="s">
        <v>241</v>
      </c>
      <c r="S276" s="139"/>
      <c r="T276" s="135" t="s">
        <v>242</v>
      </c>
      <c r="U276" s="139"/>
      <c r="V276" s="135" t="s">
        <v>243</v>
      </c>
      <c r="W276" s="135"/>
    </row>
    <row r="277" spans="1:23" ht="12.75">
      <c r="A277" s="95" t="s">
        <v>405</v>
      </c>
      <c r="B277" s="35"/>
      <c r="C277" s="35"/>
      <c r="D277" s="91">
        <v>613124</v>
      </c>
      <c r="E277" s="185" t="s">
        <v>412</v>
      </c>
      <c r="F277" s="186"/>
      <c r="G277" s="186"/>
      <c r="H277" s="186"/>
      <c r="I277" s="186"/>
      <c r="J277" s="186"/>
      <c r="K277" s="187"/>
      <c r="L277" s="190">
        <v>251</v>
      </c>
      <c r="M277" s="191"/>
      <c r="N277" s="190">
        <v>0</v>
      </c>
      <c r="O277" s="191"/>
      <c r="P277" s="190">
        <v>0</v>
      </c>
      <c r="Q277" s="191"/>
      <c r="R277" s="190">
        <f>P277-N277</f>
        <v>0</v>
      </c>
      <c r="S277" s="191"/>
      <c r="T277" s="158">
        <f aca="true" t="shared" si="11" ref="T277:T285">P277/L277</f>
        <v>0</v>
      </c>
      <c r="U277" s="138"/>
      <c r="V277" s="142" t="s">
        <v>63</v>
      </c>
      <c r="W277" s="145"/>
    </row>
    <row r="278" spans="1:23" ht="12.75">
      <c r="A278" s="94" t="s">
        <v>445</v>
      </c>
      <c r="B278" s="42"/>
      <c r="C278" s="42"/>
      <c r="D278" s="93">
        <v>613125</v>
      </c>
      <c r="E278" s="245" t="s">
        <v>351</v>
      </c>
      <c r="F278" s="186"/>
      <c r="G278" s="186"/>
      <c r="H278" s="186"/>
      <c r="I278" s="186"/>
      <c r="J278" s="186"/>
      <c r="K278" s="187"/>
      <c r="L278" s="192">
        <v>1930</v>
      </c>
      <c r="M278" s="193"/>
      <c r="N278" s="190">
        <v>1600</v>
      </c>
      <c r="O278" s="191"/>
      <c r="P278" s="137">
        <v>1570</v>
      </c>
      <c r="Q278" s="138"/>
      <c r="R278" s="137">
        <f>P278-N278</f>
        <v>-30</v>
      </c>
      <c r="S278" s="138"/>
      <c r="T278" s="188">
        <f t="shared" si="11"/>
        <v>0.8134715025906736</v>
      </c>
      <c r="U278" s="165"/>
      <c r="V278" s="159">
        <f>P278/N278</f>
        <v>0.98125</v>
      </c>
      <c r="W278" s="161"/>
    </row>
    <row r="279" spans="1:23" ht="12.75">
      <c r="A279" s="29"/>
      <c r="B279" s="30"/>
      <c r="C279" s="28"/>
      <c r="D279" s="28">
        <v>613210</v>
      </c>
      <c r="E279" s="208" t="s">
        <v>66</v>
      </c>
      <c r="F279" s="208"/>
      <c r="G279" s="208"/>
      <c r="H279" s="208"/>
      <c r="I279" s="208"/>
      <c r="J279" s="208"/>
      <c r="K279" s="208"/>
      <c r="L279" s="184">
        <f>SUM(L280:M283)</f>
        <v>39740</v>
      </c>
      <c r="M279" s="184"/>
      <c r="N279" s="184">
        <f>SUM(N280:O282,N283)</f>
        <v>53400</v>
      </c>
      <c r="O279" s="184"/>
      <c r="P279" s="184">
        <f>SUM(P280:Q283)</f>
        <v>65086</v>
      </c>
      <c r="Q279" s="184"/>
      <c r="R279" s="233">
        <f>SUM(R280:S283)</f>
        <v>11686</v>
      </c>
      <c r="S279" s="184"/>
      <c r="T279" s="155">
        <f t="shared" si="11"/>
        <v>1.6377956718671365</v>
      </c>
      <c r="U279" s="155"/>
      <c r="V279" s="155">
        <f>P279/N279</f>
        <v>1.2188389513108615</v>
      </c>
      <c r="W279" s="155"/>
    </row>
    <row r="280" spans="1:23" ht="12.75">
      <c r="A280" s="37" t="s">
        <v>257</v>
      </c>
      <c r="B280" s="30"/>
      <c r="C280" s="30"/>
      <c r="D280" s="34">
        <v>613211</v>
      </c>
      <c r="E280" s="219" t="s">
        <v>67</v>
      </c>
      <c r="F280" s="219"/>
      <c r="G280" s="219"/>
      <c r="H280" s="219"/>
      <c r="I280" s="219"/>
      <c r="J280" s="219"/>
      <c r="K280" s="219"/>
      <c r="L280" s="162">
        <v>35699</v>
      </c>
      <c r="M280" s="162"/>
      <c r="N280" s="162">
        <v>45000</v>
      </c>
      <c r="O280" s="162"/>
      <c r="P280" s="162">
        <v>48390</v>
      </c>
      <c r="Q280" s="162"/>
      <c r="R280" s="162">
        <f>P280-N280</f>
        <v>3390</v>
      </c>
      <c r="S280" s="162"/>
      <c r="T280" s="152">
        <f t="shared" si="11"/>
        <v>1.3555001540659402</v>
      </c>
      <c r="U280" s="152"/>
      <c r="V280" s="152">
        <f>P280/N280</f>
        <v>1.0753333333333333</v>
      </c>
      <c r="W280" s="152"/>
    </row>
    <row r="281" spans="1:23" ht="12.75">
      <c r="A281" s="85" t="s">
        <v>259</v>
      </c>
      <c r="B281" s="30"/>
      <c r="C281" s="30"/>
      <c r="D281" s="34">
        <v>613214</v>
      </c>
      <c r="E281" s="276" t="s">
        <v>68</v>
      </c>
      <c r="F281" s="276"/>
      <c r="G281" s="276"/>
      <c r="H281" s="276"/>
      <c r="I281" s="276"/>
      <c r="J281" s="276"/>
      <c r="K281" s="276"/>
      <c r="L281" s="162">
        <v>3276</v>
      </c>
      <c r="M281" s="162"/>
      <c r="N281" s="162">
        <v>8200</v>
      </c>
      <c r="O281" s="162"/>
      <c r="P281" s="162">
        <v>11892</v>
      </c>
      <c r="Q281" s="162"/>
      <c r="R281" s="162">
        <f>P281-N281</f>
        <v>3692</v>
      </c>
      <c r="S281" s="162"/>
      <c r="T281" s="152">
        <f t="shared" si="11"/>
        <v>3.63003663003663</v>
      </c>
      <c r="U281" s="152"/>
      <c r="V281" s="152">
        <f>P281/N281</f>
        <v>1.4502439024390243</v>
      </c>
      <c r="W281" s="152"/>
    </row>
    <row r="282" spans="1:23" ht="12.75">
      <c r="A282" s="37" t="s">
        <v>4</v>
      </c>
      <c r="B282" s="84"/>
      <c r="C282" s="30"/>
      <c r="D282" s="86">
        <v>613215</v>
      </c>
      <c r="E282" s="219" t="s">
        <v>69</v>
      </c>
      <c r="F282" s="219"/>
      <c r="G282" s="219"/>
      <c r="H282" s="219"/>
      <c r="I282" s="219"/>
      <c r="J282" s="219"/>
      <c r="K282" s="219"/>
      <c r="L282" s="162">
        <v>749</v>
      </c>
      <c r="M282" s="162"/>
      <c r="N282" s="162">
        <v>200</v>
      </c>
      <c r="O282" s="162"/>
      <c r="P282" s="162">
        <v>4804</v>
      </c>
      <c r="Q282" s="162"/>
      <c r="R282" s="162">
        <f>P282-N282</f>
        <v>4604</v>
      </c>
      <c r="S282" s="162"/>
      <c r="T282" s="152">
        <f t="shared" si="11"/>
        <v>6.41388518024032</v>
      </c>
      <c r="U282" s="152"/>
      <c r="V282" s="152">
        <f>P282/N282</f>
        <v>24.02</v>
      </c>
      <c r="W282" s="152"/>
    </row>
    <row r="283" spans="1:23" ht="12.75">
      <c r="A283" s="37" t="s">
        <v>5</v>
      </c>
      <c r="B283" s="91"/>
      <c r="C283" s="91"/>
      <c r="D283" s="92">
        <v>613216</v>
      </c>
      <c r="E283" s="178" t="s">
        <v>413</v>
      </c>
      <c r="F283" s="179"/>
      <c r="G283" s="179"/>
      <c r="H283" s="179"/>
      <c r="I283" s="179"/>
      <c r="J283" s="179"/>
      <c r="K283" s="180"/>
      <c r="L283" s="137">
        <v>16</v>
      </c>
      <c r="M283" s="138"/>
      <c r="N283" s="137">
        <v>0</v>
      </c>
      <c r="O283" s="138"/>
      <c r="P283" s="137">
        <v>0</v>
      </c>
      <c r="Q283" s="138"/>
      <c r="R283" s="137">
        <f>(P283-N283)</f>
        <v>0</v>
      </c>
      <c r="S283" s="138"/>
      <c r="T283" s="140">
        <f t="shared" si="11"/>
        <v>0</v>
      </c>
      <c r="U283" s="150"/>
      <c r="V283" s="142" t="s">
        <v>63</v>
      </c>
      <c r="W283" s="143"/>
    </row>
    <row r="284" spans="1:23" ht="12.75">
      <c r="A284" s="26" t="s">
        <v>260</v>
      </c>
      <c r="B284" s="30"/>
      <c r="C284" s="28">
        <v>613300</v>
      </c>
      <c r="D284" s="30"/>
      <c r="E284" s="208" t="s">
        <v>70</v>
      </c>
      <c r="F284" s="208"/>
      <c r="G284" s="208"/>
      <c r="H284" s="208"/>
      <c r="I284" s="208"/>
      <c r="J284" s="208"/>
      <c r="K284" s="208"/>
      <c r="L284" s="184">
        <f>SUM(L285,L290)</f>
        <v>207739</v>
      </c>
      <c r="M284" s="184"/>
      <c r="N284" s="184">
        <f>SUM(N285,N290)</f>
        <v>63400</v>
      </c>
      <c r="O284" s="184"/>
      <c r="P284" s="184">
        <f>SUM(P285,P290)</f>
        <v>72358</v>
      </c>
      <c r="Q284" s="184"/>
      <c r="R284" s="184">
        <f>SUM(R285,R290)</f>
        <v>8958</v>
      </c>
      <c r="S284" s="184"/>
      <c r="T284" s="155">
        <f t="shared" si="11"/>
        <v>0.34831206465805653</v>
      </c>
      <c r="U284" s="155"/>
      <c r="V284" s="155">
        <f aca="true" t="shared" si="12" ref="V284:V301">P284/N284</f>
        <v>1.1412933753943217</v>
      </c>
      <c r="W284" s="155"/>
    </row>
    <row r="285" spans="1:23" ht="12.75">
      <c r="A285" s="37"/>
      <c r="B285" s="30"/>
      <c r="C285" s="27"/>
      <c r="D285" s="28">
        <v>613310</v>
      </c>
      <c r="E285" s="208" t="s">
        <v>71</v>
      </c>
      <c r="F285" s="208"/>
      <c r="G285" s="208"/>
      <c r="H285" s="208"/>
      <c r="I285" s="208"/>
      <c r="J285" s="208"/>
      <c r="K285" s="208"/>
      <c r="L285" s="184">
        <f>SUM(L286:M289)</f>
        <v>30883</v>
      </c>
      <c r="M285" s="184"/>
      <c r="N285" s="184">
        <f>SUM(N286:O289)</f>
        <v>29400</v>
      </c>
      <c r="O285" s="184"/>
      <c r="P285" s="184">
        <f>SUM(P286:Q289)</f>
        <v>31078</v>
      </c>
      <c r="Q285" s="184"/>
      <c r="R285" s="184">
        <f>SUM(R286:S289)</f>
        <v>1678</v>
      </c>
      <c r="S285" s="184"/>
      <c r="T285" s="155">
        <f t="shared" si="11"/>
        <v>1.006314153417738</v>
      </c>
      <c r="U285" s="155"/>
      <c r="V285" s="155">
        <f t="shared" si="12"/>
        <v>1.0570748299319728</v>
      </c>
      <c r="W285" s="155"/>
    </row>
    <row r="286" spans="1:23" ht="12.75">
      <c r="A286" s="71" t="s">
        <v>263</v>
      </c>
      <c r="B286" s="30"/>
      <c r="C286" s="30"/>
      <c r="D286" s="34">
        <v>613311</v>
      </c>
      <c r="E286" s="219" t="s">
        <v>72</v>
      </c>
      <c r="F286" s="219"/>
      <c r="G286" s="219"/>
      <c r="H286" s="219"/>
      <c r="I286" s="219"/>
      <c r="J286" s="219"/>
      <c r="K286" s="219"/>
      <c r="L286" s="162">
        <v>0</v>
      </c>
      <c r="M286" s="162"/>
      <c r="N286" s="162">
        <v>400</v>
      </c>
      <c r="O286" s="162"/>
      <c r="P286" s="162">
        <v>517</v>
      </c>
      <c r="Q286" s="162"/>
      <c r="R286" s="162">
        <f>P286-N286</f>
        <v>117</v>
      </c>
      <c r="S286" s="162"/>
      <c r="T286" s="153" t="s">
        <v>63</v>
      </c>
      <c r="U286" s="152"/>
      <c r="V286" s="151">
        <f>P286/N286</f>
        <v>1.2925</v>
      </c>
      <c r="W286" s="152"/>
    </row>
    <row r="287" spans="1:30" ht="12.75">
      <c r="A287" s="72" t="s">
        <v>269</v>
      </c>
      <c r="B287" s="30"/>
      <c r="C287" s="30"/>
      <c r="D287" s="34">
        <v>613312</v>
      </c>
      <c r="E287" s="219" t="s">
        <v>73</v>
      </c>
      <c r="F287" s="219"/>
      <c r="G287" s="219"/>
      <c r="H287" s="219"/>
      <c r="I287" s="219"/>
      <c r="J287" s="219"/>
      <c r="K287" s="219"/>
      <c r="L287" s="162">
        <v>3015</v>
      </c>
      <c r="M287" s="162"/>
      <c r="N287" s="162">
        <v>3000</v>
      </c>
      <c r="O287" s="162"/>
      <c r="P287" s="162">
        <v>3037</v>
      </c>
      <c r="Q287" s="162"/>
      <c r="R287" s="162">
        <f>P287-N287</f>
        <v>37</v>
      </c>
      <c r="S287" s="162"/>
      <c r="T287" s="153">
        <f>P287/L287</f>
        <v>1.007296849087894</v>
      </c>
      <c r="U287" s="152"/>
      <c r="V287" s="153">
        <f t="shared" si="12"/>
        <v>1.0123333333333333</v>
      </c>
      <c r="W287" s="152"/>
      <c r="X287" s="1"/>
      <c r="Y287" s="1"/>
      <c r="Z287" s="1"/>
      <c r="AA287" s="1"/>
      <c r="AB287" s="1"/>
      <c r="AC287" s="1"/>
      <c r="AD287" s="1"/>
    </row>
    <row r="288" spans="1:23" ht="12.75">
      <c r="A288" s="72" t="s">
        <v>270</v>
      </c>
      <c r="B288" s="30"/>
      <c r="C288" s="30"/>
      <c r="D288" s="34">
        <v>613313</v>
      </c>
      <c r="E288" s="219" t="s">
        <v>74</v>
      </c>
      <c r="F288" s="219"/>
      <c r="G288" s="219"/>
      <c r="H288" s="219"/>
      <c r="I288" s="219"/>
      <c r="J288" s="219"/>
      <c r="K288" s="219"/>
      <c r="L288" s="162">
        <v>16299</v>
      </c>
      <c r="M288" s="162"/>
      <c r="N288" s="162">
        <v>13000</v>
      </c>
      <c r="O288" s="162"/>
      <c r="P288" s="162">
        <v>13468</v>
      </c>
      <c r="Q288" s="162"/>
      <c r="R288" s="162">
        <f>P288-N288</f>
        <v>468</v>
      </c>
      <c r="S288" s="162"/>
      <c r="T288" s="153">
        <f>P288/L288</f>
        <v>0.8263083624762255</v>
      </c>
      <c r="U288" s="152"/>
      <c r="V288" s="153">
        <f t="shared" si="12"/>
        <v>1.036</v>
      </c>
      <c r="W288" s="152"/>
    </row>
    <row r="289" spans="1:23" ht="12.75">
      <c r="A289" s="72" t="s">
        <v>271</v>
      </c>
      <c r="B289" s="30"/>
      <c r="C289" s="30"/>
      <c r="D289" s="34">
        <v>613314</v>
      </c>
      <c r="E289" s="219" t="s">
        <v>204</v>
      </c>
      <c r="F289" s="219"/>
      <c r="G289" s="219"/>
      <c r="H289" s="219"/>
      <c r="I289" s="219"/>
      <c r="J289" s="219"/>
      <c r="K289" s="219"/>
      <c r="L289" s="162">
        <v>11569</v>
      </c>
      <c r="M289" s="162"/>
      <c r="N289" s="162">
        <v>13000</v>
      </c>
      <c r="O289" s="162"/>
      <c r="P289" s="162">
        <v>14056</v>
      </c>
      <c r="Q289" s="162"/>
      <c r="R289" s="162">
        <f>P289-N289</f>
        <v>1056</v>
      </c>
      <c r="S289" s="162"/>
      <c r="T289" s="152">
        <f aca="true" t="shared" si="13" ref="T289:T301">P289/L289</f>
        <v>1.214971043305385</v>
      </c>
      <c r="U289" s="152"/>
      <c r="V289" s="152">
        <f t="shared" si="12"/>
        <v>1.0812307692307692</v>
      </c>
      <c r="W289" s="152"/>
    </row>
    <row r="290" spans="1:23" ht="12.75">
      <c r="A290" s="72"/>
      <c r="B290" s="30"/>
      <c r="C290" s="27"/>
      <c r="D290" s="28">
        <v>613320</v>
      </c>
      <c r="E290" s="208" t="s">
        <v>75</v>
      </c>
      <c r="F290" s="208"/>
      <c r="G290" s="208"/>
      <c r="H290" s="208"/>
      <c r="I290" s="208"/>
      <c r="J290" s="208"/>
      <c r="K290" s="208"/>
      <c r="L290" s="184">
        <f>SUM(L291:M293)</f>
        <v>176856</v>
      </c>
      <c r="M290" s="184"/>
      <c r="N290" s="184">
        <f>SUM(N291:O293)</f>
        <v>34000</v>
      </c>
      <c r="O290" s="184"/>
      <c r="P290" s="184">
        <f>SUM(P291:Q293)</f>
        <v>41280</v>
      </c>
      <c r="Q290" s="184"/>
      <c r="R290" s="184">
        <f>SUM(R291:S293)</f>
        <v>7280</v>
      </c>
      <c r="S290" s="184"/>
      <c r="T290" s="155">
        <f t="shared" si="13"/>
        <v>0.23341023205319583</v>
      </c>
      <c r="U290" s="155"/>
      <c r="V290" s="155">
        <f t="shared" si="12"/>
        <v>1.2141176470588235</v>
      </c>
      <c r="W290" s="155"/>
    </row>
    <row r="291" spans="1:23" ht="12.75">
      <c r="A291" s="72" t="s">
        <v>272</v>
      </c>
      <c r="B291" s="30"/>
      <c r="C291" s="30"/>
      <c r="D291" s="34">
        <v>613321</v>
      </c>
      <c r="E291" s="219" t="s">
        <v>76</v>
      </c>
      <c r="F291" s="219"/>
      <c r="G291" s="219"/>
      <c r="H291" s="219"/>
      <c r="I291" s="219"/>
      <c r="J291" s="219"/>
      <c r="K291" s="219"/>
      <c r="L291" s="162">
        <v>151376</v>
      </c>
      <c r="M291" s="162"/>
      <c r="N291" s="162">
        <v>16000</v>
      </c>
      <c r="O291" s="162"/>
      <c r="P291" s="162">
        <v>18041</v>
      </c>
      <c r="Q291" s="162"/>
      <c r="R291" s="162">
        <f>P291-N291</f>
        <v>2041</v>
      </c>
      <c r="S291" s="162"/>
      <c r="T291" s="152">
        <f t="shared" si="13"/>
        <v>0.11918005496247754</v>
      </c>
      <c r="U291" s="152"/>
      <c r="V291" s="152">
        <f t="shared" si="12"/>
        <v>1.1275625</v>
      </c>
      <c r="W291" s="152"/>
    </row>
    <row r="292" spans="1:23" ht="12.75">
      <c r="A292" s="72" t="s">
        <v>273</v>
      </c>
      <c r="B292" s="30"/>
      <c r="C292" s="30"/>
      <c r="D292" s="34">
        <v>613322</v>
      </c>
      <c r="E292" s="245" t="s">
        <v>406</v>
      </c>
      <c r="F292" s="186"/>
      <c r="G292" s="186"/>
      <c r="H292" s="186"/>
      <c r="I292" s="186"/>
      <c r="J292" s="186"/>
      <c r="K292" s="187"/>
      <c r="L292" s="274">
        <v>0</v>
      </c>
      <c r="M292" s="275"/>
      <c r="N292" s="274">
        <v>2000</v>
      </c>
      <c r="O292" s="275"/>
      <c r="P292" s="274">
        <v>1702</v>
      </c>
      <c r="Q292" s="275"/>
      <c r="R292" s="274">
        <f>P292-N292</f>
        <v>-298</v>
      </c>
      <c r="S292" s="275"/>
      <c r="T292" s="272" t="s">
        <v>63</v>
      </c>
      <c r="U292" s="273"/>
      <c r="V292" s="272">
        <f>P292/N292</f>
        <v>0.851</v>
      </c>
      <c r="W292" s="273"/>
    </row>
    <row r="293" spans="1:23" ht="12.75">
      <c r="A293" s="72" t="s">
        <v>180</v>
      </c>
      <c r="B293" s="30"/>
      <c r="C293" s="30"/>
      <c r="D293" s="34">
        <v>613324</v>
      </c>
      <c r="E293" s="219" t="s">
        <v>77</v>
      </c>
      <c r="F293" s="219"/>
      <c r="G293" s="219"/>
      <c r="H293" s="219"/>
      <c r="I293" s="219"/>
      <c r="J293" s="219"/>
      <c r="K293" s="219"/>
      <c r="L293" s="162">
        <v>25480</v>
      </c>
      <c r="M293" s="162"/>
      <c r="N293" s="162">
        <v>16000</v>
      </c>
      <c r="O293" s="162"/>
      <c r="P293" s="162">
        <v>21537</v>
      </c>
      <c r="Q293" s="162"/>
      <c r="R293" s="162">
        <f>P293-N293</f>
        <v>5537</v>
      </c>
      <c r="S293" s="162"/>
      <c r="T293" s="152">
        <f t="shared" si="13"/>
        <v>0.8452511773940345</v>
      </c>
      <c r="U293" s="152"/>
      <c r="V293" s="152">
        <f t="shared" si="12"/>
        <v>1.3460625</v>
      </c>
      <c r="W293" s="152"/>
    </row>
    <row r="294" spans="1:23" ht="12.75">
      <c r="A294" s="69" t="s">
        <v>274</v>
      </c>
      <c r="B294" s="30"/>
      <c r="C294" s="27">
        <v>613400</v>
      </c>
      <c r="D294" s="30"/>
      <c r="E294" s="208" t="s">
        <v>78</v>
      </c>
      <c r="F294" s="208"/>
      <c r="G294" s="208"/>
      <c r="H294" s="208"/>
      <c r="I294" s="208"/>
      <c r="J294" s="208"/>
      <c r="K294" s="208"/>
      <c r="L294" s="184">
        <f>SUM(L295,L299)</f>
        <v>18322</v>
      </c>
      <c r="M294" s="184"/>
      <c r="N294" s="184">
        <f>SUM(N295,N299)</f>
        <v>23200</v>
      </c>
      <c r="O294" s="184"/>
      <c r="P294" s="184">
        <f>SUM(P295,P299)</f>
        <v>34508</v>
      </c>
      <c r="Q294" s="184"/>
      <c r="R294" s="184">
        <f>SUM(R295,R299)</f>
        <v>11308</v>
      </c>
      <c r="S294" s="184"/>
      <c r="T294" s="155">
        <f t="shared" si="13"/>
        <v>1.8834188407379107</v>
      </c>
      <c r="U294" s="155"/>
      <c r="V294" s="155">
        <f t="shared" si="12"/>
        <v>1.4874137931034483</v>
      </c>
      <c r="W294" s="155"/>
    </row>
    <row r="295" spans="1:23" ht="12.75">
      <c r="A295" s="72"/>
      <c r="B295" s="30"/>
      <c r="C295" s="27"/>
      <c r="D295" s="28">
        <v>613410</v>
      </c>
      <c r="E295" s="208" t="s">
        <v>79</v>
      </c>
      <c r="F295" s="208"/>
      <c r="G295" s="208"/>
      <c r="H295" s="208"/>
      <c r="I295" s="208"/>
      <c r="J295" s="208"/>
      <c r="K295" s="208"/>
      <c r="L295" s="184">
        <f>SUM(L296:M298)</f>
        <v>16865</v>
      </c>
      <c r="M295" s="184"/>
      <c r="N295" s="184">
        <f>SUM(N296:O298)</f>
        <v>21000</v>
      </c>
      <c r="O295" s="184"/>
      <c r="P295" s="184">
        <f>SUM(P296:Q298)</f>
        <v>32108</v>
      </c>
      <c r="Q295" s="184"/>
      <c r="R295" s="184">
        <f>SUM(R296:S298)</f>
        <v>11108</v>
      </c>
      <c r="S295" s="184"/>
      <c r="T295" s="155">
        <f t="shared" si="13"/>
        <v>1.9038244885858286</v>
      </c>
      <c r="U295" s="155"/>
      <c r="V295" s="155">
        <f t="shared" si="12"/>
        <v>1.528952380952381</v>
      </c>
      <c r="W295" s="155"/>
    </row>
    <row r="296" spans="1:23" ht="12.75">
      <c r="A296" s="72" t="s">
        <v>278</v>
      </c>
      <c r="B296" s="30"/>
      <c r="C296" s="30"/>
      <c r="D296" s="34">
        <v>613415</v>
      </c>
      <c r="E296" s="219" t="s">
        <v>80</v>
      </c>
      <c r="F296" s="219"/>
      <c r="G296" s="219"/>
      <c r="H296" s="219"/>
      <c r="I296" s="219"/>
      <c r="J296" s="219"/>
      <c r="K296" s="219"/>
      <c r="L296" s="162">
        <v>1323</v>
      </c>
      <c r="M296" s="162"/>
      <c r="N296" s="162">
        <v>1000</v>
      </c>
      <c r="O296" s="162"/>
      <c r="P296" s="162">
        <v>783</v>
      </c>
      <c r="Q296" s="162"/>
      <c r="R296" s="162">
        <f>P296-N296</f>
        <v>-217</v>
      </c>
      <c r="S296" s="162"/>
      <c r="T296" s="152">
        <f t="shared" si="13"/>
        <v>0.5918367346938775</v>
      </c>
      <c r="U296" s="152"/>
      <c r="V296" s="152">
        <f t="shared" si="12"/>
        <v>0.783</v>
      </c>
      <c r="W296" s="152"/>
    </row>
    <row r="297" spans="1:23" ht="12.75">
      <c r="A297" s="72" t="s">
        <v>279</v>
      </c>
      <c r="B297" s="30"/>
      <c r="C297" s="30"/>
      <c r="D297" s="34">
        <v>613416</v>
      </c>
      <c r="E297" s="219" t="s">
        <v>81</v>
      </c>
      <c r="F297" s="219"/>
      <c r="G297" s="219"/>
      <c r="H297" s="219"/>
      <c r="I297" s="219"/>
      <c r="J297" s="219"/>
      <c r="K297" s="219"/>
      <c r="L297" s="162">
        <v>0</v>
      </c>
      <c r="M297" s="162"/>
      <c r="N297" s="162">
        <v>0</v>
      </c>
      <c r="O297" s="162"/>
      <c r="P297" s="162">
        <v>0</v>
      </c>
      <c r="Q297" s="162"/>
      <c r="R297" s="171">
        <f>P297-N297</f>
        <v>0</v>
      </c>
      <c r="S297" s="162"/>
      <c r="T297" s="151" t="s">
        <v>63</v>
      </c>
      <c r="U297" s="152"/>
      <c r="V297" s="205" t="s">
        <v>63</v>
      </c>
      <c r="W297" s="152"/>
    </row>
    <row r="298" spans="1:23" ht="12.75">
      <c r="A298" s="72" t="s">
        <v>280</v>
      </c>
      <c r="B298" s="30"/>
      <c r="C298" s="30"/>
      <c r="D298" s="34">
        <v>613419</v>
      </c>
      <c r="E298" s="219" t="s">
        <v>82</v>
      </c>
      <c r="F298" s="219"/>
      <c r="G298" s="219"/>
      <c r="H298" s="219"/>
      <c r="I298" s="219"/>
      <c r="J298" s="219"/>
      <c r="K298" s="219"/>
      <c r="L298" s="162">
        <v>15542</v>
      </c>
      <c r="M298" s="162"/>
      <c r="N298" s="162">
        <v>20000</v>
      </c>
      <c r="O298" s="162"/>
      <c r="P298" s="162">
        <v>31325</v>
      </c>
      <c r="Q298" s="162"/>
      <c r="R298" s="171">
        <f>P298-N298</f>
        <v>11325</v>
      </c>
      <c r="S298" s="162"/>
      <c r="T298" s="152">
        <f t="shared" si="13"/>
        <v>2.015506369836572</v>
      </c>
      <c r="U298" s="152"/>
      <c r="V298" s="152">
        <f t="shared" si="12"/>
        <v>1.56625</v>
      </c>
      <c r="W298" s="152"/>
    </row>
    <row r="299" spans="1:23" ht="12.75">
      <c r="A299" s="72"/>
      <c r="B299" s="30"/>
      <c r="C299" s="27"/>
      <c r="D299" s="28">
        <v>613480</v>
      </c>
      <c r="E299" s="208" t="s">
        <v>83</v>
      </c>
      <c r="F299" s="208"/>
      <c r="G299" s="208"/>
      <c r="H299" s="208"/>
      <c r="I299" s="208"/>
      <c r="J299" s="208"/>
      <c r="K299" s="208"/>
      <c r="L299" s="184">
        <f>SUM(L300:M301)</f>
        <v>1457</v>
      </c>
      <c r="M299" s="184"/>
      <c r="N299" s="184">
        <f>SUM(N300:O301)</f>
        <v>2200</v>
      </c>
      <c r="O299" s="184"/>
      <c r="P299" s="184">
        <f>SUM(P300:Q301)</f>
        <v>2400</v>
      </c>
      <c r="Q299" s="184"/>
      <c r="R299" s="184">
        <f>SUM(R300:S301)</f>
        <v>200</v>
      </c>
      <c r="S299" s="184"/>
      <c r="T299" s="155">
        <f t="shared" si="13"/>
        <v>1.6472203157172272</v>
      </c>
      <c r="U299" s="155"/>
      <c r="V299" s="155">
        <f t="shared" si="12"/>
        <v>1.0909090909090908</v>
      </c>
      <c r="W299" s="155"/>
    </row>
    <row r="300" spans="1:23" ht="12.75">
      <c r="A300" s="72" t="s">
        <v>155</v>
      </c>
      <c r="B300" s="30"/>
      <c r="C300" s="30"/>
      <c r="D300" s="34">
        <v>613482</v>
      </c>
      <c r="E300" s="219" t="s">
        <v>84</v>
      </c>
      <c r="F300" s="219"/>
      <c r="G300" s="219"/>
      <c r="H300" s="219"/>
      <c r="I300" s="219"/>
      <c r="J300" s="219"/>
      <c r="K300" s="219"/>
      <c r="L300" s="162">
        <v>341</v>
      </c>
      <c r="M300" s="162"/>
      <c r="N300" s="162">
        <v>200</v>
      </c>
      <c r="O300" s="162"/>
      <c r="P300" s="162">
        <v>442</v>
      </c>
      <c r="Q300" s="162"/>
      <c r="R300" s="162">
        <f>P300-N300</f>
        <v>242</v>
      </c>
      <c r="S300" s="162"/>
      <c r="T300" s="152">
        <f t="shared" si="13"/>
        <v>1.2961876832844574</v>
      </c>
      <c r="U300" s="152"/>
      <c r="V300" s="152">
        <f t="shared" si="12"/>
        <v>2.21</v>
      </c>
      <c r="W300" s="152"/>
    </row>
    <row r="301" spans="1:23" ht="12.75">
      <c r="A301" s="72" t="s">
        <v>189</v>
      </c>
      <c r="B301" s="30"/>
      <c r="C301" s="30"/>
      <c r="D301" s="34">
        <v>613484</v>
      </c>
      <c r="E301" s="219" t="s">
        <v>85</v>
      </c>
      <c r="F301" s="219"/>
      <c r="G301" s="219"/>
      <c r="H301" s="219"/>
      <c r="I301" s="219"/>
      <c r="J301" s="219"/>
      <c r="K301" s="219"/>
      <c r="L301" s="162">
        <v>1116</v>
      </c>
      <c r="M301" s="162"/>
      <c r="N301" s="162">
        <v>2000</v>
      </c>
      <c r="O301" s="162"/>
      <c r="P301" s="162">
        <v>1958</v>
      </c>
      <c r="Q301" s="162"/>
      <c r="R301" s="162">
        <f>P301-N301</f>
        <v>-42</v>
      </c>
      <c r="S301" s="162"/>
      <c r="T301" s="152">
        <f t="shared" si="13"/>
        <v>1.7544802867383513</v>
      </c>
      <c r="U301" s="152"/>
      <c r="V301" s="152">
        <f t="shared" si="12"/>
        <v>0.979</v>
      </c>
      <c r="W301" s="152"/>
    </row>
    <row r="302" spans="1:23" ht="12.75">
      <c r="A302" s="26" t="s">
        <v>281</v>
      </c>
      <c r="B302" s="30"/>
      <c r="C302" s="27">
        <v>613500</v>
      </c>
      <c r="D302" s="30"/>
      <c r="E302" s="208" t="s">
        <v>86</v>
      </c>
      <c r="F302" s="208"/>
      <c r="G302" s="208"/>
      <c r="H302" s="208"/>
      <c r="I302" s="208"/>
      <c r="J302" s="208"/>
      <c r="K302" s="208"/>
      <c r="L302" s="184">
        <f>SUM(L303,L306)</f>
        <v>32171</v>
      </c>
      <c r="M302" s="184"/>
      <c r="N302" s="184">
        <f>SUM(N303,N306)</f>
        <v>46000</v>
      </c>
      <c r="O302" s="184"/>
      <c r="P302" s="184">
        <f>SUM(P303,P306)</f>
        <v>57324</v>
      </c>
      <c r="Q302" s="184"/>
      <c r="R302" s="184">
        <f>SUM(R303,R306)</f>
        <v>11324</v>
      </c>
      <c r="S302" s="184"/>
      <c r="T302" s="155">
        <f>P302/L302</f>
        <v>1.7818532218457617</v>
      </c>
      <c r="U302" s="155"/>
      <c r="V302" s="155">
        <f aca="true" t="shared" si="14" ref="V302:V309">P302/N302</f>
        <v>1.2461739130434784</v>
      </c>
      <c r="W302" s="155"/>
    </row>
    <row r="303" spans="1:23" ht="12.75">
      <c r="A303" s="73"/>
      <c r="B303" s="30"/>
      <c r="C303" s="27"/>
      <c r="D303" s="28">
        <v>613510</v>
      </c>
      <c r="E303" s="208" t="s">
        <v>87</v>
      </c>
      <c r="F303" s="208"/>
      <c r="G303" s="208"/>
      <c r="H303" s="208"/>
      <c r="I303" s="208"/>
      <c r="J303" s="208"/>
      <c r="K303" s="208"/>
      <c r="L303" s="184">
        <f>SUM(L304:M305)</f>
        <v>13542</v>
      </c>
      <c r="M303" s="184"/>
      <c r="N303" s="184">
        <f>SUM(N304:O305)</f>
        <v>18000</v>
      </c>
      <c r="O303" s="184"/>
      <c r="P303" s="184">
        <f>SUM(P304:Q305)</f>
        <v>18088</v>
      </c>
      <c r="Q303" s="184"/>
      <c r="R303" s="184">
        <f>SUM(R304:R305)</f>
        <v>88</v>
      </c>
      <c r="S303" s="184"/>
      <c r="T303" s="155">
        <f>P303/L303</f>
        <v>1.3356963520897946</v>
      </c>
      <c r="U303" s="155"/>
      <c r="V303" s="155">
        <f t="shared" si="14"/>
        <v>1.004888888888889</v>
      </c>
      <c r="W303" s="155"/>
    </row>
    <row r="304" spans="1:23" ht="12.75">
      <c r="A304" s="72" t="s">
        <v>289</v>
      </c>
      <c r="B304" s="30"/>
      <c r="C304" s="27"/>
      <c r="D304" s="34">
        <v>613511</v>
      </c>
      <c r="E304" s="243" t="s">
        <v>205</v>
      </c>
      <c r="F304" s="243"/>
      <c r="G304" s="243"/>
      <c r="H304" s="243"/>
      <c r="I304" s="243"/>
      <c r="J304" s="243"/>
      <c r="K304" s="243"/>
      <c r="L304" s="244">
        <v>839</v>
      </c>
      <c r="M304" s="244"/>
      <c r="N304" s="229">
        <v>0</v>
      </c>
      <c r="O304" s="229"/>
      <c r="P304" s="244">
        <v>120</v>
      </c>
      <c r="Q304" s="244"/>
      <c r="R304" s="171">
        <f>P304-N304</f>
        <v>120</v>
      </c>
      <c r="S304" s="162"/>
      <c r="T304" s="203">
        <f>P304/L304</f>
        <v>0.1430274135876043</v>
      </c>
      <c r="U304" s="150"/>
      <c r="V304" s="153" t="s">
        <v>63</v>
      </c>
      <c r="W304" s="152"/>
    </row>
    <row r="305" spans="1:23" ht="12.75">
      <c r="A305" s="72" t="s">
        <v>290</v>
      </c>
      <c r="B305" s="30"/>
      <c r="C305" s="30"/>
      <c r="D305" s="34">
        <v>613512</v>
      </c>
      <c r="E305" s="219" t="s">
        <v>88</v>
      </c>
      <c r="F305" s="219"/>
      <c r="G305" s="219"/>
      <c r="H305" s="219"/>
      <c r="I305" s="219"/>
      <c r="J305" s="219"/>
      <c r="K305" s="219"/>
      <c r="L305" s="162">
        <v>12703</v>
      </c>
      <c r="M305" s="162"/>
      <c r="N305" s="229">
        <v>18000</v>
      </c>
      <c r="O305" s="229"/>
      <c r="P305" s="162">
        <v>17968</v>
      </c>
      <c r="Q305" s="162"/>
      <c r="R305" s="171">
        <f>P305-N305</f>
        <v>-32</v>
      </c>
      <c r="S305" s="162"/>
      <c r="T305" s="327">
        <f>P305/L305</f>
        <v>1.4144690230654176</v>
      </c>
      <c r="U305" s="327"/>
      <c r="V305" s="152">
        <f t="shared" si="14"/>
        <v>0.9982222222222222</v>
      </c>
      <c r="W305" s="152"/>
    </row>
    <row r="306" spans="1:23" ht="12.75">
      <c r="A306" s="72"/>
      <c r="B306" s="30"/>
      <c r="C306" s="27"/>
      <c r="D306" s="28">
        <v>613520</v>
      </c>
      <c r="E306" s="208" t="s">
        <v>89</v>
      </c>
      <c r="F306" s="208"/>
      <c r="G306" s="208"/>
      <c r="H306" s="208"/>
      <c r="I306" s="208"/>
      <c r="J306" s="208"/>
      <c r="K306" s="208"/>
      <c r="L306" s="184">
        <f>SUM(L307:M309)</f>
        <v>18629</v>
      </c>
      <c r="M306" s="184"/>
      <c r="N306" s="184">
        <f>SUM(N307:O309)</f>
        <v>28000</v>
      </c>
      <c r="O306" s="184"/>
      <c r="P306" s="184">
        <f>SUM(P307:Q309)</f>
        <v>39236</v>
      </c>
      <c r="Q306" s="184"/>
      <c r="R306" s="184">
        <f>SUM(R307:S309)</f>
        <v>11236</v>
      </c>
      <c r="S306" s="184"/>
      <c r="T306" s="155">
        <f aca="true" t="shared" si="15" ref="T306:T321">P306/L306</f>
        <v>2.106178538837297</v>
      </c>
      <c r="U306" s="155"/>
      <c r="V306" s="155">
        <f t="shared" si="14"/>
        <v>1.4012857142857142</v>
      </c>
      <c r="W306" s="155"/>
    </row>
    <row r="307" spans="1:23" ht="12.75">
      <c r="A307" s="72" t="s">
        <v>291</v>
      </c>
      <c r="B307" s="30"/>
      <c r="C307" s="30"/>
      <c r="D307" s="34">
        <v>613522</v>
      </c>
      <c r="E307" s="219" t="s">
        <v>90</v>
      </c>
      <c r="F307" s="219"/>
      <c r="G307" s="219"/>
      <c r="H307" s="219"/>
      <c r="I307" s="219"/>
      <c r="J307" s="219"/>
      <c r="K307" s="219"/>
      <c r="L307" s="162">
        <v>0</v>
      </c>
      <c r="M307" s="162"/>
      <c r="N307" s="162">
        <v>0</v>
      </c>
      <c r="O307" s="162"/>
      <c r="P307" s="162">
        <v>0</v>
      </c>
      <c r="Q307" s="162"/>
      <c r="R307" s="162">
        <f>P307-N307</f>
        <v>0</v>
      </c>
      <c r="S307" s="162"/>
      <c r="T307" s="151" t="s">
        <v>63</v>
      </c>
      <c r="U307" s="152"/>
      <c r="V307" s="205" t="s">
        <v>63</v>
      </c>
      <c r="W307" s="152"/>
    </row>
    <row r="308" spans="1:23" ht="12.75">
      <c r="A308" s="72" t="s">
        <v>292</v>
      </c>
      <c r="B308" s="30"/>
      <c r="C308" s="30"/>
      <c r="D308" s="34">
        <v>613523</v>
      </c>
      <c r="E308" s="219" t="s">
        <v>91</v>
      </c>
      <c r="F308" s="219"/>
      <c r="G308" s="219"/>
      <c r="H308" s="219"/>
      <c r="I308" s="219"/>
      <c r="J308" s="219"/>
      <c r="K308" s="219"/>
      <c r="L308" s="162">
        <v>2234</v>
      </c>
      <c r="M308" s="162"/>
      <c r="N308" s="162">
        <v>3000</v>
      </c>
      <c r="O308" s="162"/>
      <c r="P308" s="162">
        <v>2532</v>
      </c>
      <c r="Q308" s="162"/>
      <c r="R308" s="162">
        <f>P308-N308</f>
        <v>-468</v>
      </c>
      <c r="S308" s="162"/>
      <c r="T308" s="152">
        <f t="shared" si="15"/>
        <v>1.1333930170098478</v>
      </c>
      <c r="U308" s="152"/>
      <c r="V308" s="152">
        <f t="shared" si="14"/>
        <v>0.844</v>
      </c>
      <c r="W308" s="152"/>
    </row>
    <row r="309" spans="1:23" ht="12.75">
      <c r="A309" s="72" t="s">
        <v>211</v>
      </c>
      <c r="B309" s="30"/>
      <c r="C309" s="30"/>
      <c r="D309" s="34">
        <v>613524</v>
      </c>
      <c r="E309" s="219" t="s">
        <v>92</v>
      </c>
      <c r="F309" s="219"/>
      <c r="G309" s="219"/>
      <c r="H309" s="219"/>
      <c r="I309" s="219"/>
      <c r="J309" s="219"/>
      <c r="K309" s="219"/>
      <c r="L309" s="162">
        <v>16395</v>
      </c>
      <c r="M309" s="162"/>
      <c r="N309" s="162">
        <v>25000</v>
      </c>
      <c r="O309" s="162"/>
      <c r="P309" s="162">
        <v>36704</v>
      </c>
      <c r="Q309" s="162"/>
      <c r="R309" s="162">
        <f>P309-N309</f>
        <v>11704</v>
      </c>
      <c r="S309" s="162"/>
      <c r="T309" s="152">
        <f t="shared" si="15"/>
        <v>2.23873132052455</v>
      </c>
      <c r="U309" s="152"/>
      <c r="V309" s="152">
        <f t="shared" si="14"/>
        <v>1.46816</v>
      </c>
      <c r="W309" s="152"/>
    </row>
    <row r="310" spans="1:23" s="67" customFormat="1" ht="12.75">
      <c r="A310" s="68"/>
      <c r="B310" s="6"/>
      <c r="C310" s="6"/>
      <c r="D310" s="52"/>
      <c r="E310" s="43"/>
      <c r="F310" s="43"/>
      <c r="G310" s="43"/>
      <c r="H310" s="43"/>
      <c r="I310" s="43"/>
      <c r="J310" s="43"/>
      <c r="K310" s="43"/>
      <c r="L310" s="44"/>
      <c r="M310" s="44"/>
      <c r="N310" s="44"/>
      <c r="O310" s="44"/>
      <c r="P310" s="44"/>
      <c r="Q310" s="44"/>
      <c r="R310" s="44"/>
      <c r="S310" s="44"/>
      <c r="T310" s="12"/>
      <c r="U310" s="12"/>
      <c r="V310" s="12"/>
      <c r="W310" s="12"/>
    </row>
    <row r="311" spans="1:23" s="67" customFormat="1" ht="12.75">
      <c r="A311" s="68"/>
      <c r="B311" s="6"/>
      <c r="C311" s="6"/>
      <c r="D311" s="52"/>
      <c r="E311" s="43"/>
      <c r="F311" s="43"/>
      <c r="G311" s="43"/>
      <c r="H311" s="43"/>
      <c r="I311" s="43"/>
      <c r="J311" s="43"/>
      <c r="K311" s="43"/>
      <c r="L311" s="101" t="s">
        <v>239</v>
      </c>
      <c r="M311" s="44"/>
      <c r="N311" s="44"/>
      <c r="O311" s="44"/>
      <c r="P311" s="44"/>
      <c r="Q311" s="44"/>
      <c r="R311" s="44"/>
      <c r="S311" s="44"/>
      <c r="T311" s="12"/>
      <c r="U311" s="12"/>
      <c r="V311" s="12"/>
      <c r="W311" s="12"/>
    </row>
    <row r="312" spans="1:23" ht="12.75">
      <c r="A312" s="339" t="s">
        <v>232</v>
      </c>
      <c r="B312" s="393" t="s">
        <v>233</v>
      </c>
      <c r="C312" s="133" t="s">
        <v>234</v>
      </c>
      <c r="D312" s="132" t="s">
        <v>235</v>
      </c>
      <c r="E312" s="134" t="s">
        <v>349</v>
      </c>
      <c r="F312" s="134"/>
      <c r="G312" s="134"/>
      <c r="H312" s="134"/>
      <c r="I312" s="134"/>
      <c r="J312" s="134"/>
      <c r="K312" s="134"/>
      <c r="L312" s="132" t="s">
        <v>438</v>
      </c>
      <c r="M312" s="132"/>
      <c r="N312" s="132" t="s">
        <v>439</v>
      </c>
      <c r="O312" s="132"/>
      <c r="P312" s="132" t="s">
        <v>440</v>
      </c>
      <c r="Q312" s="132"/>
      <c r="R312" s="136" t="s">
        <v>441</v>
      </c>
      <c r="S312" s="136"/>
      <c r="T312" s="132" t="s">
        <v>103</v>
      </c>
      <c r="U312" s="132"/>
      <c r="V312" s="132" t="s">
        <v>104</v>
      </c>
      <c r="W312" s="132"/>
    </row>
    <row r="313" spans="1:23" ht="12.75">
      <c r="A313" s="340"/>
      <c r="B313" s="393"/>
      <c r="C313" s="133"/>
      <c r="D313" s="132"/>
      <c r="E313" s="134"/>
      <c r="F313" s="134"/>
      <c r="G313" s="134"/>
      <c r="H313" s="134"/>
      <c r="I313" s="134"/>
      <c r="J313" s="134"/>
      <c r="K313" s="134"/>
      <c r="L313" s="132"/>
      <c r="M313" s="132"/>
      <c r="N313" s="132"/>
      <c r="O313" s="132"/>
      <c r="P313" s="132"/>
      <c r="Q313" s="132"/>
      <c r="R313" s="136"/>
      <c r="S313" s="136"/>
      <c r="T313" s="132"/>
      <c r="U313" s="132"/>
      <c r="V313" s="132"/>
      <c r="W313" s="132"/>
    </row>
    <row r="314" spans="1:23" ht="12.75">
      <c r="A314" s="341"/>
      <c r="B314" s="393"/>
      <c r="C314" s="133"/>
      <c r="D314" s="132"/>
      <c r="E314" s="134"/>
      <c r="F314" s="134"/>
      <c r="G314" s="134"/>
      <c r="H314" s="134"/>
      <c r="I314" s="134"/>
      <c r="J314" s="134"/>
      <c r="K314" s="134"/>
      <c r="L314" s="132"/>
      <c r="M314" s="132"/>
      <c r="N314" s="132"/>
      <c r="O314" s="132"/>
      <c r="P314" s="132"/>
      <c r="Q314" s="132"/>
      <c r="R314" s="136"/>
      <c r="S314" s="136"/>
      <c r="T314" s="132"/>
      <c r="U314" s="132"/>
      <c r="V314" s="132"/>
      <c r="W314" s="132"/>
    </row>
    <row r="315" spans="1:23" ht="12.75" customHeight="1">
      <c r="A315" s="54" t="s">
        <v>228</v>
      </c>
      <c r="B315" s="22" t="s">
        <v>229</v>
      </c>
      <c r="C315" s="22" t="s">
        <v>230</v>
      </c>
      <c r="D315" s="22" t="s">
        <v>231</v>
      </c>
      <c r="E315" s="135" t="s">
        <v>237</v>
      </c>
      <c r="F315" s="139"/>
      <c r="G315" s="139"/>
      <c r="H315" s="139"/>
      <c r="I315" s="139"/>
      <c r="J315" s="139"/>
      <c r="K315" s="139"/>
      <c r="L315" s="135" t="s">
        <v>238</v>
      </c>
      <c r="M315" s="139"/>
      <c r="N315" s="135" t="s">
        <v>239</v>
      </c>
      <c r="O315" s="139"/>
      <c r="P315" s="135" t="s">
        <v>240</v>
      </c>
      <c r="Q315" s="139"/>
      <c r="R315" s="135" t="s">
        <v>241</v>
      </c>
      <c r="S315" s="139"/>
      <c r="T315" s="135" t="s">
        <v>242</v>
      </c>
      <c r="U315" s="139"/>
      <c r="V315" s="135" t="s">
        <v>243</v>
      </c>
      <c r="W315" s="135"/>
    </row>
    <row r="316" spans="1:23" ht="12.75">
      <c r="A316" s="26" t="s">
        <v>293</v>
      </c>
      <c r="B316" s="30"/>
      <c r="C316" s="27">
        <v>613600</v>
      </c>
      <c r="D316" s="30"/>
      <c r="E316" s="208" t="s">
        <v>93</v>
      </c>
      <c r="F316" s="208"/>
      <c r="G316" s="208"/>
      <c r="H316" s="208"/>
      <c r="I316" s="208"/>
      <c r="J316" s="208"/>
      <c r="K316" s="208"/>
      <c r="L316" s="184">
        <f>SUM(L317)</f>
        <v>5654</v>
      </c>
      <c r="M316" s="184"/>
      <c r="N316" s="184">
        <f>SUM(N317)</f>
        <v>7000</v>
      </c>
      <c r="O316" s="184"/>
      <c r="P316" s="184">
        <f>SUM(P317)</f>
        <v>7913</v>
      </c>
      <c r="Q316" s="184"/>
      <c r="R316" s="184">
        <f>SUM(R317)</f>
        <v>913</v>
      </c>
      <c r="S316" s="184"/>
      <c r="T316" s="155">
        <f t="shared" si="15"/>
        <v>1.399540148567386</v>
      </c>
      <c r="U316" s="155"/>
      <c r="V316" s="152">
        <f aca="true" t="shared" si="16" ref="V316:V321">P316/N316</f>
        <v>1.1304285714285713</v>
      </c>
      <c r="W316" s="152"/>
    </row>
    <row r="317" spans="1:23" ht="12.75">
      <c r="A317" s="29"/>
      <c r="B317" s="30"/>
      <c r="C317" s="27"/>
      <c r="D317" s="28">
        <v>613610</v>
      </c>
      <c r="E317" s="208" t="s">
        <v>94</v>
      </c>
      <c r="F317" s="208"/>
      <c r="G317" s="208"/>
      <c r="H317" s="208"/>
      <c r="I317" s="208"/>
      <c r="J317" s="208"/>
      <c r="K317" s="208"/>
      <c r="L317" s="184">
        <f>SUM(L318)</f>
        <v>5654</v>
      </c>
      <c r="M317" s="184"/>
      <c r="N317" s="184">
        <f>SUM(N318)</f>
        <v>7000</v>
      </c>
      <c r="O317" s="184"/>
      <c r="P317" s="184">
        <f>SUM(P318)</f>
        <v>7913</v>
      </c>
      <c r="Q317" s="184"/>
      <c r="R317" s="184">
        <f>SUM(R318)</f>
        <v>913</v>
      </c>
      <c r="S317" s="184"/>
      <c r="T317" s="155">
        <f t="shared" si="15"/>
        <v>1.399540148567386</v>
      </c>
      <c r="U317" s="155"/>
      <c r="V317" s="152">
        <f t="shared" si="16"/>
        <v>1.1304285714285713</v>
      </c>
      <c r="W317" s="152"/>
    </row>
    <row r="318" spans="1:23" ht="12.75">
      <c r="A318" s="37" t="s">
        <v>297</v>
      </c>
      <c r="B318" s="30"/>
      <c r="C318" s="30"/>
      <c r="D318" s="30">
        <v>613611</v>
      </c>
      <c r="E318" s="219" t="s">
        <v>95</v>
      </c>
      <c r="F318" s="219"/>
      <c r="G318" s="219"/>
      <c r="H318" s="219"/>
      <c r="I318" s="219"/>
      <c r="J318" s="219"/>
      <c r="K318" s="219"/>
      <c r="L318" s="162">
        <v>5654</v>
      </c>
      <c r="M318" s="162"/>
      <c r="N318" s="162">
        <v>7000</v>
      </c>
      <c r="O318" s="162"/>
      <c r="P318" s="162">
        <v>7913</v>
      </c>
      <c r="Q318" s="162"/>
      <c r="R318" s="162">
        <f>P318-N318</f>
        <v>913</v>
      </c>
      <c r="S318" s="162"/>
      <c r="T318" s="152">
        <f t="shared" si="15"/>
        <v>1.399540148567386</v>
      </c>
      <c r="U318" s="152"/>
      <c r="V318" s="152">
        <f t="shared" si="16"/>
        <v>1.1304285714285713</v>
      </c>
      <c r="W318" s="152"/>
    </row>
    <row r="319" spans="1:23" ht="12.75">
      <c r="A319" s="26" t="s">
        <v>299</v>
      </c>
      <c r="B319" s="30"/>
      <c r="C319" s="27">
        <v>613700</v>
      </c>
      <c r="D319" s="30"/>
      <c r="E319" s="208" t="s">
        <v>96</v>
      </c>
      <c r="F319" s="208"/>
      <c r="G319" s="208"/>
      <c r="H319" s="208"/>
      <c r="I319" s="208"/>
      <c r="J319" s="208"/>
      <c r="K319" s="208"/>
      <c r="L319" s="184">
        <f>SUM(L320,L325)</f>
        <v>244930</v>
      </c>
      <c r="M319" s="184"/>
      <c r="N319" s="184">
        <f>SUM(N320,N325)</f>
        <v>460100</v>
      </c>
      <c r="O319" s="184"/>
      <c r="P319" s="184">
        <f>SUM(P320,P325)</f>
        <v>694918</v>
      </c>
      <c r="Q319" s="184"/>
      <c r="R319" s="184">
        <f>SUM(R320,R325)</f>
        <v>234818</v>
      </c>
      <c r="S319" s="184"/>
      <c r="T319" s="155">
        <f t="shared" si="15"/>
        <v>2.837210631609031</v>
      </c>
      <c r="U319" s="155"/>
      <c r="V319" s="155">
        <f t="shared" si="16"/>
        <v>1.5103629645729189</v>
      </c>
      <c r="W319" s="155"/>
    </row>
    <row r="320" spans="1:23" ht="12.75">
      <c r="A320" s="72"/>
      <c r="B320" s="30"/>
      <c r="C320" s="27"/>
      <c r="D320" s="28">
        <v>613710</v>
      </c>
      <c r="E320" s="208" t="s">
        <v>97</v>
      </c>
      <c r="F320" s="208"/>
      <c r="G320" s="208"/>
      <c r="H320" s="208"/>
      <c r="I320" s="208"/>
      <c r="J320" s="208"/>
      <c r="K320" s="208"/>
      <c r="L320" s="184">
        <f>SUM(L321:M324)</f>
        <v>9143</v>
      </c>
      <c r="M320" s="184"/>
      <c r="N320" s="184">
        <f>SUM(N321:O324)</f>
        <v>42100</v>
      </c>
      <c r="O320" s="184"/>
      <c r="P320" s="184">
        <f>SUM(P321:Q324)</f>
        <v>37592</v>
      </c>
      <c r="Q320" s="184"/>
      <c r="R320" s="184">
        <f>SUM(R321:S324)</f>
        <v>-4508</v>
      </c>
      <c r="S320" s="184"/>
      <c r="T320" s="155">
        <f t="shared" si="15"/>
        <v>4.111560756863174</v>
      </c>
      <c r="U320" s="155"/>
      <c r="V320" s="155">
        <f t="shared" si="16"/>
        <v>0.8929216152019003</v>
      </c>
      <c r="W320" s="155"/>
    </row>
    <row r="321" spans="1:23" ht="12.75">
      <c r="A321" s="72" t="s">
        <v>303</v>
      </c>
      <c r="B321" s="30"/>
      <c r="C321" s="30"/>
      <c r="D321" s="34">
        <v>613711</v>
      </c>
      <c r="E321" s="219" t="s">
        <v>98</v>
      </c>
      <c r="F321" s="219"/>
      <c r="G321" s="219"/>
      <c r="H321" s="219"/>
      <c r="I321" s="219"/>
      <c r="J321" s="219"/>
      <c r="K321" s="219"/>
      <c r="L321" s="162">
        <v>8224</v>
      </c>
      <c r="M321" s="162"/>
      <c r="N321" s="162">
        <v>40000</v>
      </c>
      <c r="O321" s="162"/>
      <c r="P321" s="162">
        <v>35330</v>
      </c>
      <c r="Q321" s="162"/>
      <c r="R321" s="162">
        <f>P321-N321</f>
        <v>-4670</v>
      </c>
      <c r="S321" s="162"/>
      <c r="T321" s="152">
        <f t="shared" si="15"/>
        <v>4.295963035019455</v>
      </c>
      <c r="U321" s="152"/>
      <c r="V321" s="152">
        <f t="shared" si="16"/>
        <v>0.88325</v>
      </c>
      <c r="W321" s="152"/>
    </row>
    <row r="322" spans="1:23" ht="12.75">
      <c r="A322" s="72" t="s">
        <v>304</v>
      </c>
      <c r="B322" s="30"/>
      <c r="C322" s="30"/>
      <c r="D322" s="34">
        <v>613712</v>
      </c>
      <c r="E322" s="219" t="s">
        <v>99</v>
      </c>
      <c r="F322" s="219"/>
      <c r="G322" s="219"/>
      <c r="H322" s="219"/>
      <c r="I322" s="219"/>
      <c r="J322" s="219"/>
      <c r="K322" s="219"/>
      <c r="L322" s="162">
        <v>0</v>
      </c>
      <c r="M322" s="162"/>
      <c r="N322" s="162">
        <v>1000</v>
      </c>
      <c r="O322" s="162"/>
      <c r="P322" s="162">
        <v>759</v>
      </c>
      <c r="Q322" s="162"/>
      <c r="R322" s="162">
        <f>P322-N322</f>
        <v>-241</v>
      </c>
      <c r="S322" s="162"/>
      <c r="T322" s="151" t="s">
        <v>63</v>
      </c>
      <c r="U322" s="152"/>
      <c r="V322" s="151">
        <f>P322/N322</f>
        <v>0.759</v>
      </c>
      <c r="W322" s="152"/>
    </row>
    <row r="323" spans="1:23" ht="12.75">
      <c r="A323" s="72" t="s">
        <v>156</v>
      </c>
      <c r="B323" s="30"/>
      <c r="C323" s="30"/>
      <c r="D323" s="34">
        <v>613713</v>
      </c>
      <c r="E323" s="219" t="s">
        <v>100</v>
      </c>
      <c r="F323" s="219"/>
      <c r="G323" s="219"/>
      <c r="H323" s="219"/>
      <c r="I323" s="219"/>
      <c r="J323" s="219"/>
      <c r="K323" s="219"/>
      <c r="L323" s="162">
        <v>919</v>
      </c>
      <c r="M323" s="162"/>
      <c r="N323" s="162">
        <v>1100</v>
      </c>
      <c r="O323" s="162"/>
      <c r="P323" s="162">
        <v>1503</v>
      </c>
      <c r="Q323" s="162"/>
      <c r="R323" s="162">
        <f>P323-N323</f>
        <v>403</v>
      </c>
      <c r="S323" s="162"/>
      <c r="T323" s="152">
        <f>P323/L323</f>
        <v>1.6354733405875952</v>
      </c>
      <c r="U323" s="152"/>
      <c r="V323" s="152">
        <f>P323/N323</f>
        <v>1.3663636363636364</v>
      </c>
      <c r="W323" s="152"/>
    </row>
    <row r="324" spans="1:23" ht="12.75">
      <c r="A324" s="74" t="s">
        <v>157</v>
      </c>
      <c r="B324" s="30"/>
      <c r="C324" s="30"/>
      <c r="D324" s="34">
        <v>613714</v>
      </c>
      <c r="E324" s="219" t="s">
        <v>101</v>
      </c>
      <c r="F324" s="219"/>
      <c r="G324" s="219"/>
      <c r="H324" s="219"/>
      <c r="I324" s="219"/>
      <c r="J324" s="219"/>
      <c r="K324" s="219"/>
      <c r="L324" s="162">
        <v>0</v>
      </c>
      <c r="M324" s="162"/>
      <c r="N324" s="162">
        <v>0</v>
      </c>
      <c r="O324" s="162"/>
      <c r="P324" s="162">
        <v>0</v>
      </c>
      <c r="Q324" s="162"/>
      <c r="R324" s="162">
        <f>P324-N324</f>
        <v>0</v>
      </c>
      <c r="S324" s="162"/>
      <c r="T324" s="151" t="s">
        <v>63</v>
      </c>
      <c r="U324" s="152"/>
      <c r="V324" s="151" t="s">
        <v>63</v>
      </c>
      <c r="W324" s="152"/>
    </row>
    <row r="325" spans="1:23" ht="12.75">
      <c r="A325" s="75"/>
      <c r="B325" s="30"/>
      <c r="C325" s="27"/>
      <c r="D325" s="28">
        <v>613720</v>
      </c>
      <c r="E325" s="208" t="s">
        <v>102</v>
      </c>
      <c r="F325" s="208"/>
      <c r="G325" s="208"/>
      <c r="H325" s="208"/>
      <c r="I325" s="208"/>
      <c r="J325" s="208"/>
      <c r="K325" s="208"/>
      <c r="L325" s="239">
        <f>SUM(L326,L327:M329)</f>
        <v>235787</v>
      </c>
      <c r="M325" s="239"/>
      <c r="N325" s="239">
        <f>SUM(N326,N327:O329)</f>
        <v>418000</v>
      </c>
      <c r="O325" s="239"/>
      <c r="P325" s="184">
        <f>SUM(P326,P327:P329)</f>
        <v>657326</v>
      </c>
      <c r="Q325" s="184"/>
      <c r="R325" s="184">
        <f>SUM(R326,R327:S329)</f>
        <v>239326</v>
      </c>
      <c r="S325" s="184"/>
      <c r="T325" s="155">
        <f>P325/L325</f>
        <v>2.78779576482164</v>
      </c>
      <c r="U325" s="155"/>
      <c r="V325" s="155">
        <f>P325/N325</f>
        <v>1.5725502392344497</v>
      </c>
      <c r="W325" s="155"/>
    </row>
    <row r="326" spans="1:23" ht="12.75">
      <c r="A326" s="72" t="s">
        <v>158</v>
      </c>
      <c r="B326" s="30"/>
      <c r="C326" s="30"/>
      <c r="D326" s="34">
        <v>613721</v>
      </c>
      <c r="E326" s="219" t="s">
        <v>105</v>
      </c>
      <c r="F326" s="219"/>
      <c r="G326" s="219"/>
      <c r="H326" s="219"/>
      <c r="I326" s="219"/>
      <c r="J326" s="219"/>
      <c r="K326" s="219"/>
      <c r="L326" s="162">
        <v>779</v>
      </c>
      <c r="M326" s="162"/>
      <c r="N326" s="162">
        <v>6000</v>
      </c>
      <c r="O326" s="162"/>
      <c r="P326" s="162">
        <v>14368</v>
      </c>
      <c r="Q326" s="162"/>
      <c r="R326" s="171">
        <f>P326-N326</f>
        <v>8368</v>
      </c>
      <c r="S326" s="162"/>
      <c r="T326" s="152">
        <f>P326/L326</f>
        <v>18.44415917843389</v>
      </c>
      <c r="U326" s="152"/>
      <c r="V326" s="152">
        <f>P326/N326</f>
        <v>2.3946666666666667</v>
      </c>
      <c r="W326" s="152"/>
    </row>
    <row r="327" spans="1:23" ht="12.75">
      <c r="A327" s="37" t="s">
        <v>159</v>
      </c>
      <c r="B327" s="30"/>
      <c r="C327" s="30"/>
      <c r="D327" s="34">
        <v>613722</v>
      </c>
      <c r="E327" s="219" t="s">
        <v>106</v>
      </c>
      <c r="F327" s="219"/>
      <c r="G327" s="219"/>
      <c r="H327" s="219"/>
      <c r="I327" s="219"/>
      <c r="J327" s="219"/>
      <c r="K327" s="219"/>
      <c r="L327" s="162">
        <v>10562</v>
      </c>
      <c r="M327" s="162"/>
      <c r="N327" s="162">
        <v>10000</v>
      </c>
      <c r="O327" s="162"/>
      <c r="P327" s="162">
        <v>10381</v>
      </c>
      <c r="Q327" s="162"/>
      <c r="R327" s="171">
        <f>P327-N327</f>
        <v>381</v>
      </c>
      <c r="S327" s="162"/>
      <c r="T327" s="152">
        <f aca="true" t="shared" si="17" ref="T327:T347">P327/L327</f>
        <v>0.9828630941109638</v>
      </c>
      <c r="U327" s="152"/>
      <c r="V327" s="152">
        <f aca="true" t="shared" si="18" ref="V327:V338">P327/N327</f>
        <v>1.0381</v>
      </c>
      <c r="W327" s="152"/>
    </row>
    <row r="328" spans="1:23" ht="12.75">
      <c r="A328" s="37" t="s">
        <v>160</v>
      </c>
      <c r="B328" s="30"/>
      <c r="C328" s="30"/>
      <c r="D328" s="34">
        <v>613723</v>
      </c>
      <c r="E328" s="219" t="s">
        <v>107</v>
      </c>
      <c r="F328" s="219"/>
      <c r="G328" s="219"/>
      <c r="H328" s="219"/>
      <c r="I328" s="219"/>
      <c r="J328" s="219"/>
      <c r="K328" s="219"/>
      <c r="L328" s="162">
        <v>3057</v>
      </c>
      <c r="M328" s="162"/>
      <c r="N328" s="162">
        <v>2000</v>
      </c>
      <c r="O328" s="162"/>
      <c r="P328" s="162">
        <v>2276</v>
      </c>
      <c r="Q328" s="162"/>
      <c r="R328" s="171">
        <f>P328-N328</f>
        <v>276</v>
      </c>
      <c r="S328" s="162"/>
      <c r="T328" s="152">
        <f t="shared" si="17"/>
        <v>0.7445207719986915</v>
      </c>
      <c r="U328" s="152"/>
      <c r="V328" s="152">
        <f t="shared" si="18"/>
        <v>1.138</v>
      </c>
      <c r="W328" s="152"/>
    </row>
    <row r="329" spans="1:23" ht="12.75">
      <c r="A329" s="37" t="s">
        <v>161</v>
      </c>
      <c r="B329" s="30"/>
      <c r="C329" s="30"/>
      <c r="D329" s="34">
        <v>613724</v>
      </c>
      <c r="E329" s="219" t="s">
        <v>108</v>
      </c>
      <c r="F329" s="219"/>
      <c r="G329" s="219"/>
      <c r="H329" s="219"/>
      <c r="I329" s="219"/>
      <c r="J329" s="219"/>
      <c r="K329" s="219"/>
      <c r="L329" s="162">
        <v>221389</v>
      </c>
      <c r="M329" s="162"/>
      <c r="N329" s="162">
        <v>400000</v>
      </c>
      <c r="O329" s="162"/>
      <c r="P329" s="162">
        <v>630301</v>
      </c>
      <c r="Q329" s="162"/>
      <c r="R329" s="171">
        <f>P329-N329</f>
        <v>230301</v>
      </c>
      <c r="S329" s="162"/>
      <c r="T329" s="152">
        <f t="shared" si="17"/>
        <v>2.8470294368735574</v>
      </c>
      <c r="U329" s="152"/>
      <c r="V329" s="152">
        <f t="shared" si="18"/>
        <v>1.5757525</v>
      </c>
      <c r="W329" s="152"/>
    </row>
    <row r="330" spans="1:23" ht="12.75">
      <c r="A330" s="26" t="s">
        <v>162</v>
      </c>
      <c r="B330" s="30"/>
      <c r="C330" s="27">
        <v>613800</v>
      </c>
      <c r="D330" s="30"/>
      <c r="E330" s="208" t="s">
        <v>110</v>
      </c>
      <c r="F330" s="208"/>
      <c r="G330" s="208"/>
      <c r="H330" s="208"/>
      <c r="I330" s="208"/>
      <c r="J330" s="208"/>
      <c r="K330" s="208"/>
      <c r="L330" s="184">
        <f>SUM(L332)</f>
        <v>4220</v>
      </c>
      <c r="M330" s="184"/>
      <c r="N330" s="184">
        <f>SUM(N331)</f>
        <v>4000</v>
      </c>
      <c r="O330" s="184"/>
      <c r="P330" s="184">
        <f>SUM(P331)</f>
        <v>4388</v>
      </c>
      <c r="Q330" s="184"/>
      <c r="R330" s="184">
        <f>SUM(R331)</f>
        <v>388</v>
      </c>
      <c r="S330" s="184"/>
      <c r="T330" s="155">
        <f t="shared" si="17"/>
        <v>1.0398104265402843</v>
      </c>
      <c r="U330" s="155"/>
      <c r="V330" s="155">
        <f t="shared" si="18"/>
        <v>1.097</v>
      </c>
      <c r="W330" s="155"/>
    </row>
    <row r="331" spans="1:23" ht="12.75">
      <c r="A331" s="29"/>
      <c r="B331" s="30"/>
      <c r="C331" s="27"/>
      <c r="D331" s="28">
        <v>613820</v>
      </c>
      <c r="E331" s="208" t="s">
        <v>109</v>
      </c>
      <c r="F331" s="208"/>
      <c r="G331" s="208"/>
      <c r="H331" s="208"/>
      <c r="I331" s="208"/>
      <c r="J331" s="208"/>
      <c r="K331" s="208"/>
      <c r="L331" s="184">
        <f>SUM(L332)</f>
        <v>4220</v>
      </c>
      <c r="M331" s="184"/>
      <c r="N331" s="184">
        <f>SUM(N332)</f>
        <v>4000</v>
      </c>
      <c r="O331" s="184"/>
      <c r="P331" s="184">
        <f>SUM(P332)</f>
        <v>4388</v>
      </c>
      <c r="Q331" s="184"/>
      <c r="R331" s="184">
        <f>SUM(R332)</f>
        <v>388</v>
      </c>
      <c r="S331" s="184"/>
      <c r="T331" s="155">
        <f t="shared" si="17"/>
        <v>1.0398104265402843</v>
      </c>
      <c r="U331" s="155"/>
      <c r="V331" s="155">
        <f t="shared" si="18"/>
        <v>1.097</v>
      </c>
      <c r="W331" s="155"/>
    </row>
    <row r="332" spans="1:23" ht="12.75">
      <c r="A332" s="37" t="s">
        <v>163</v>
      </c>
      <c r="B332" s="30"/>
      <c r="C332" s="30"/>
      <c r="D332" s="34">
        <v>613821</v>
      </c>
      <c r="E332" s="219" t="s">
        <v>111</v>
      </c>
      <c r="F332" s="219"/>
      <c r="G332" s="219"/>
      <c r="H332" s="219"/>
      <c r="I332" s="219"/>
      <c r="J332" s="219"/>
      <c r="K332" s="219"/>
      <c r="L332" s="162">
        <v>4220</v>
      </c>
      <c r="M332" s="162"/>
      <c r="N332" s="162">
        <v>4000</v>
      </c>
      <c r="O332" s="162"/>
      <c r="P332" s="162">
        <v>4388</v>
      </c>
      <c r="Q332" s="162"/>
      <c r="R332" s="171">
        <f>P332-N332</f>
        <v>388</v>
      </c>
      <c r="S332" s="162"/>
      <c r="T332" s="152">
        <f t="shared" si="17"/>
        <v>1.0398104265402843</v>
      </c>
      <c r="U332" s="152"/>
      <c r="V332" s="152">
        <f t="shared" si="18"/>
        <v>1.097</v>
      </c>
      <c r="W332" s="152"/>
    </row>
    <row r="333" spans="1:23" ht="12.75">
      <c r="A333" s="26" t="s">
        <v>164</v>
      </c>
      <c r="B333" s="30"/>
      <c r="C333" s="27">
        <v>613900</v>
      </c>
      <c r="D333" s="30"/>
      <c r="E333" s="208" t="s">
        <v>112</v>
      </c>
      <c r="F333" s="208"/>
      <c r="G333" s="208"/>
      <c r="H333" s="208"/>
      <c r="I333" s="208"/>
      <c r="J333" s="208"/>
      <c r="K333" s="208"/>
      <c r="L333" s="184">
        <f>SUM(L334,L339,L343,L345,L341,L347,L359,L361)</f>
        <v>1197452</v>
      </c>
      <c r="M333" s="184"/>
      <c r="N333" s="184">
        <f>SUM(N334,N339,N341,N343,N345,N347,N359,N361)</f>
        <v>531000</v>
      </c>
      <c r="O333" s="184"/>
      <c r="P333" s="184">
        <f>SUM(P334,P339,P341,P343,P345,P347,P359,P361)</f>
        <v>647908</v>
      </c>
      <c r="Q333" s="184"/>
      <c r="R333" s="184">
        <f>SUM(R334,R339,R341,R343,R345,R347,R359,R361)</f>
        <v>119411</v>
      </c>
      <c r="S333" s="184"/>
      <c r="T333" s="155">
        <f t="shared" si="17"/>
        <v>0.5410722099925509</v>
      </c>
      <c r="U333" s="155"/>
      <c r="V333" s="155">
        <f t="shared" si="18"/>
        <v>1.220165725047081</v>
      </c>
      <c r="W333" s="155"/>
    </row>
    <row r="334" spans="1:23" ht="12.75">
      <c r="A334" s="29"/>
      <c r="B334" s="30"/>
      <c r="C334" s="27"/>
      <c r="D334" s="28">
        <v>613910</v>
      </c>
      <c r="E334" s="208" t="s">
        <v>113</v>
      </c>
      <c r="F334" s="208"/>
      <c r="G334" s="208"/>
      <c r="H334" s="208"/>
      <c r="I334" s="208"/>
      <c r="J334" s="208"/>
      <c r="K334" s="208"/>
      <c r="L334" s="184">
        <f>SUM(L335:M338)</f>
        <v>103933</v>
      </c>
      <c r="M334" s="184"/>
      <c r="N334" s="184">
        <f>SUM(N336:O338)</f>
        <v>123000</v>
      </c>
      <c r="O334" s="184"/>
      <c r="P334" s="184">
        <f>SUM(P335:Q338)</f>
        <v>144292</v>
      </c>
      <c r="Q334" s="184"/>
      <c r="R334" s="184">
        <f>SUM(R336:S338)</f>
        <v>21292</v>
      </c>
      <c r="S334" s="184"/>
      <c r="T334" s="155">
        <f t="shared" si="17"/>
        <v>1.388317473757132</v>
      </c>
      <c r="U334" s="155"/>
      <c r="V334" s="155">
        <f t="shared" si="18"/>
        <v>1.1731056910569106</v>
      </c>
      <c r="W334" s="155"/>
    </row>
    <row r="335" spans="1:23" s="97" customFormat="1" ht="12.75">
      <c r="A335" s="95" t="s">
        <v>165</v>
      </c>
      <c r="B335" s="91"/>
      <c r="C335" s="91"/>
      <c r="D335" s="96">
        <v>613913</v>
      </c>
      <c r="E335" s="185" t="s">
        <v>430</v>
      </c>
      <c r="F335" s="259"/>
      <c r="G335" s="259"/>
      <c r="H335" s="259"/>
      <c r="I335" s="259"/>
      <c r="J335" s="259"/>
      <c r="K335" s="260"/>
      <c r="L335" s="148">
        <v>218</v>
      </c>
      <c r="M335" s="149"/>
      <c r="N335" s="148">
        <v>0</v>
      </c>
      <c r="O335" s="149"/>
      <c r="P335" s="148">
        <v>0</v>
      </c>
      <c r="Q335" s="149"/>
      <c r="R335" s="148">
        <f>P335-N335</f>
        <v>0</v>
      </c>
      <c r="S335" s="149"/>
      <c r="T335" s="140">
        <f>P335/L335</f>
        <v>0</v>
      </c>
      <c r="U335" s="141"/>
      <c r="V335" s="140" t="s">
        <v>63</v>
      </c>
      <c r="W335" s="141"/>
    </row>
    <row r="336" spans="1:23" ht="12.75">
      <c r="A336" s="37" t="s">
        <v>166</v>
      </c>
      <c r="B336" s="30"/>
      <c r="C336" s="30"/>
      <c r="D336" s="34">
        <v>613914</v>
      </c>
      <c r="E336" s="219" t="s">
        <v>114</v>
      </c>
      <c r="F336" s="219"/>
      <c r="G336" s="219"/>
      <c r="H336" s="219"/>
      <c r="I336" s="219"/>
      <c r="J336" s="219"/>
      <c r="K336" s="219"/>
      <c r="L336" s="162">
        <v>39547</v>
      </c>
      <c r="M336" s="162"/>
      <c r="N336" s="162">
        <v>50000</v>
      </c>
      <c r="O336" s="162"/>
      <c r="P336" s="162">
        <v>55084</v>
      </c>
      <c r="Q336" s="162"/>
      <c r="R336" s="171">
        <f>P336-N336</f>
        <v>5084</v>
      </c>
      <c r="S336" s="162"/>
      <c r="T336" s="152">
        <f t="shared" si="17"/>
        <v>1.3928743014640808</v>
      </c>
      <c r="U336" s="152"/>
      <c r="V336" s="152">
        <f t="shared" si="18"/>
        <v>1.10168</v>
      </c>
      <c r="W336" s="152"/>
    </row>
    <row r="337" spans="1:23" ht="12.75">
      <c r="A337" s="37" t="s">
        <v>167</v>
      </c>
      <c r="B337" s="30"/>
      <c r="C337" s="30"/>
      <c r="D337" s="34">
        <v>613915</v>
      </c>
      <c r="E337" s="219" t="s">
        <v>115</v>
      </c>
      <c r="F337" s="219"/>
      <c r="G337" s="219"/>
      <c r="H337" s="219"/>
      <c r="I337" s="219"/>
      <c r="J337" s="219"/>
      <c r="K337" s="219"/>
      <c r="L337" s="162">
        <v>33200</v>
      </c>
      <c r="M337" s="162"/>
      <c r="N337" s="162">
        <v>35000</v>
      </c>
      <c r="O337" s="162"/>
      <c r="P337" s="162">
        <v>35731</v>
      </c>
      <c r="Q337" s="162"/>
      <c r="R337" s="171">
        <f>P337-N337</f>
        <v>731</v>
      </c>
      <c r="S337" s="162"/>
      <c r="T337" s="152">
        <f t="shared" si="17"/>
        <v>1.076234939759036</v>
      </c>
      <c r="U337" s="152"/>
      <c r="V337" s="152">
        <f t="shared" si="18"/>
        <v>1.0208857142857144</v>
      </c>
      <c r="W337" s="152"/>
    </row>
    <row r="338" spans="1:23" ht="12.75">
      <c r="A338" s="37" t="s">
        <v>168</v>
      </c>
      <c r="B338" s="30"/>
      <c r="C338" s="30"/>
      <c r="D338" s="34">
        <v>613919</v>
      </c>
      <c r="E338" s="219" t="s">
        <v>116</v>
      </c>
      <c r="F338" s="219"/>
      <c r="G338" s="219"/>
      <c r="H338" s="219"/>
      <c r="I338" s="219"/>
      <c r="J338" s="219"/>
      <c r="K338" s="219"/>
      <c r="L338" s="162">
        <v>30968</v>
      </c>
      <c r="M338" s="162"/>
      <c r="N338" s="162">
        <v>38000</v>
      </c>
      <c r="O338" s="162"/>
      <c r="P338" s="162">
        <v>53477</v>
      </c>
      <c r="Q338" s="162"/>
      <c r="R338" s="171">
        <f>P338-N338</f>
        <v>15477</v>
      </c>
      <c r="S338" s="162"/>
      <c r="T338" s="152">
        <f t="shared" si="17"/>
        <v>1.7268470679411005</v>
      </c>
      <c r="U338" s="152"/>
      <c r="V338" s="152">
        <f t="shared" si="18"/>
        <v>1.4072894736842105</v>
      </c>
      <c r="W338" s="152"/>
    </row>
    <row r="339" spans="1:23" ht="12.75">
      <c r="A339" s="29"/>
      <c r="B339" s="30"/>
      <c r="C339" s="27"/>
      <c r="D339" s="28">
        <v>613920</v>
      </c>
      <c r="E339" s="208" t="s">
        <v>117</v>
      </c>
      <c r="F339" s="208"/>
      <c r="G339" s="208"/>
      <c r="H339" s="208"/>
      <c r="I339" s="208"/>
      <c r="J339" s="208"/>
      <c r="K339" s="208"/>
      <c r="L339" s="184">
        <f>SUM(L340:M340)</f>
        <v>675</v>
      </c>
      <c r="M339" s="184"/>
      <c r="N339" s="184">
        <f>SUM(N340:O340)</f>
        <v>0</v>
      </c>
      <c r="O339" s="184"/>
      <c r="P339" s="184">
        <f>SUM(P340:Q340)</f>
        <v>0</v>
      </c>
      <c r="Q339" s="184"/>
      <c r="R339" s="184">
        <f>SUM(R340)</f>
        <v>0</v>
      </c>
      <c r="S339" s="184"/>
      <c r="T339" s="155">
        <f t="shared" si="17"/>
        <v>0</v>
      </c>
      <c r="U339" s="155"/>
      <c r="V339" s="255" t="s">
        <v>63</v>
      </c>
      <c r="W339" s="155"/>
    </row>
    <row r="340" spans="1:23" ht="12.75">
      <c r="A340" s="37" t="s">
        <v>169</v>
      </c>
      <c r="B340" s="30"/>
      <c r="C340" s="30"/>
      <c r="D340" s="34">
        <v>613922</v>
      </c>
      <c r="E340" s="219" t="s">
        <v>118</v>
      </c>
      <c r="F340" s="219"/>
      <c r="G340" s="219"/>
      <c r="H340" s="219"/>
      <c r="I340" s="219"/>
      <c r="J340" s="219"/>
      <c r="K340" s="219"/>
      <c r="L340" s="162">
        <v>675</v>
      </c>
      <c r="M340" s="162"/>
      <c r="N340" s="162">
        <v>0</v>
      </c>
      <c r="O340" s="162"/>
      <c r="P340" s="162">
        <v>0</v>
      </c>
      <c r="Q340" s="162"/>
      <c r="R340" s="171">
        <f>P340-N340</f>
        <v>0</v>
      </c>
      <c r="S340" s="162"/>
      <c r="T340" s="152">
        <f t="shared" si="17"/>
        <v>0</v>
      </c>
      <c r="U340" s="152"/>
      <c r="V340" s="153" t="s">
        <v>63</v>
      </c>
      <c r="W340" s="152"/>
    </row>
    <row r="341" spans="1:23" ht="12.75">
      <c r="A341" s="29"/>
      <c r="B341" s="30"/>
      <c r="C341" s="30"/>
      <c r="D341" s="28">
        <v>613930</v>
      </c>
      <c r="E341" s="208" t="s">
        <v>183</v>
      </c>
      <c r="F341" s="208"/>
      <c r="G341" s="208"/>
      <c r="H341" s="208"/>
      <c r="I341" s="208"/>
      <c r="J341" s="208"/>
      <c r="K341" s="208"/>
      <c r="L341" s="197">
        <f>SUM(L342)</f>
        <v>0</v>
      </c>
      <c r="M341" s="198"/>
      <c r="N341" s="197">
        <f>SUM(N342)</f>
        <v>0</v>
      </c>
      <c r="O341" s="198"/>
      <c r="P341" s="197">
        <f>SUM(P342)</f>
        <v>0</v>
      </c>
      <c r="Q341" s="198"/>
      <c r="R341" s="194">
        <f>SUM(R342)</f>
        <v>0</v>
      </c>
      <c r="S341" s="195"/>
      <c r="T341" s="265" t="s">
        <v>63</v>
      </c>
      <c r="U341" s="266"/>
      <c r="V341" s="265" t="s">
        <v>63</v>
      </c>
      <c r="W341" s="266"/>
    </row>
    <row r="342" spans="1:23" ht="12.75">
      <c r="A342" s="37" t="s">
        <v>170</v>
      </c>
      <c r="B342" s="30"/>
      <c r="C342" s="30"/>
      <c r="D342" s="34">
        <v>613937</v>
      </c>
      <c r="E342" s="219" t="s">
        <v>353</v>
      </c>
      <c r="F342" s="219"/>
      <c r="G342" s="219"/>
      <c r="H342" s="219"/>
      <c r="I342" s="219"/>
      <c r="J342" s="219"/>
      <c r="K342" s="219"/>
      <c r="L342" s="162">
        <v>0</v>
      </c>
      <c r="M342" s="162"/>
      <c r="N342" s="162">
        <v>0</v>
      </c>
      <c r="O342" s="162"/>
      <c r="P342" s="162">
        <v>0</v>
      </c>
      <c r="Q342" s="162"/>
      <c r="R342" s="171">
        <f>P342-N342</f>
        <v>0</v>
      </c>
      <c r="S342" s="162"/>
      <c r="T342" s="151" t="s">
        <v>63</v>
      </c>
      <c r="U342" s="152"/>
      <c r="V342" s="205" t="s">
        <v>63</v>
      </c>
      <c r="W342" s="152"/>
    </row>
    <row r="343" spans="1:23" ht="12.75">
      <c r="A343" s="29"/>
      <c r="B343" s="30"/>
      <c r="C343" s="27"/>
      <c r="D343" s="28">
        <v>613940</v>
      </c>
      <c r="E343" s="208" t="s">
        <v>119</v>
      </c>
      <c r="F343" s="208"/>
      <c r="G343" s="208"/>
      <c r="H343" s="208"/>
      <c r="I343" s="208"/>
      <c r="J343" s="208"/>
      <c r="K343" s="208"/>
      <c r="L343" s="184">
        <f>SUM(L344)</f>
        <v>2794</v>
      </c>
      <c r="M343" s="184"/>
      <c r="N343" s="184">
        <f>SUM(N344)</f>
        <v>2000</v>
      </c>
      <c r="O343" s="184"/>
      <c r="P343" s="184">
        <f>SUM(P344)</f>
        <v>5279</v>
      </c>
      <c r="Q343" s="184"/>
      <c r="R343" s="184">
        <f>SUM(R344)</f>
        <v>3279</v>
      </c>
      <c r="S343" s="184"/>
      <c r="T343" s="155">
        <f t="shared" si="17"/>
        <v>1.8894058697208302</v>
      </c>
      <c r="U343" s="155"/>
      <c r="V343" s="155">
        <f aca="true" t="shared" si="19" ref="V343:V363">P343/N343</f>
        <v>2.6395</v>
      </c>
      <c r="W343" s="155"/>
    </row>
    <row r="344" spans="1:23" ht="12.75">
      <c r="A344" s="37" t="s">
        <v>171</v>
      </c>
      <c r="B344" s="30"/>
      <c r="C344" s="30"/>
      <c r="D344" s="34">
        <v>613941</v>
      </c>
      <c r="E344" s="219" t="s">
        <v>120</v>
      </c>
      <c r="F344" s="219"/>
      <c r="G344" s="219"/>
      <c r="H344" s="219"/>
      <c r="I344" s="219"/>
      <c r="J344" s="219"/>
      <c r="K344" s="219"/>
      <c r="L344" s="162">
        <v>2794</v>
      </c>
      <c r="M344" s="162"/>
      <c r="N344" s="162">
        <v>2000</v>
      </c>
      <c r="O344" s="162"/>
      <c r="P344" s="162">
        <v>5279</v>
      </c>
      <c r="Q344" s="162"/>
      <c r="R344" s="162">
        <f>P344-N344</f>
        <v>3279</v>
      </c>
      <c r="S344" s="162"/>
      <c r="T344" s="152">
        <f t="shared" si="17"/>
        <v>1.8894058697208302</v>
      </c>
      <c r="U344" s="152"/>
      <c r="V344" s="152">
        <f t="shared" si="19"/>
        <v>2.6395</v>
      </c>
      <c r="W344" s="152"/>
    </row>
    <row r="345" spans="1:23" ht="12.75">
      <c r="A345" s="29"/>
      <c r="B345" s="30"/>
      <c r="C345" s="27"/>
      <c r="D345" s="28">
        <v>613960</v>
      </c>
      <c r="E345" s="208" t="s">
        <v>121</v>
      </c>
      <c r="F345" s="208"/>
      <c r="G345" s="208"/>
      <c r="H345" s="208"/>
      <c r="I345" s="208"/>
      <c r="J345" s="208"/>
      <c r="K345" s="208"/>
      <c r="L345" s="184">
        <f>SUM(L346)</f>
        <v>6826</v>
      </c>
      <c r="M345" s="184"/>
      <c r="N345" s="184">
        <f>SUM(N346)</f>
        <v>4000</v>
      </c>
      <c r="O345" s="184"/>
      <c r="P345" s="184">
        <f>SUM(P346)</f>
        <v>1775</v>
      </c>
      <c r="Q345" s="184"/>
      <c r="R345" s="184">
        <f>SUM(R346)</f>
        <v>-2225</v>
      </c>
      <c r="S345" s="184"/>
      <c r="T345" s="155">
        <f t="shared" si="17"/>
        <v>0.26003515968356283</v>
      </c>
      <c r="U345" s="155"/>
      <c r="V345" s="155">
        <f t="shared" si="19"/>
        <v>0.44375</v>
      </c>
      <c r="W345" s="155"/>
    </row>
    <row r="346" spans="1:23" ht="12.75">
      <c r="A346" s="37" t="s">
        <v>214</v>
      </c>
      <c r="B346" s="30"/>
      <c r="C346" s="30"/>
      <c r="D346" s="34">
        <v>613961</v>
      </c>
      <c r="E346" s="219" t="s">
        <v>122</v>
      </c>
      <c r="F346" s="219"/>
      <c r="G346" s="219"/>
      <c r="H346" s="219"/>
      <c r="I346" s="219"/>
      <c r="J346" s="219"/>
      <c r="K346" s="219"/>
      <c r="L346" s="162">
        <v>6826</v>
      </c>
      <c r="M346" s="162"/>
      <c r="N346" s="162">
        <v>4000</v>
      </c>
      <c r="O346" s="162"/>
      <c r="P346" s="162">
        <v>1775</v>
      </c>
      <c r="Q346" s="162"/>
      <c r="R346" s="171">
        <f>P346-N346</f>
        <v>-2225</v>
      </c>
      <c r="S346" s="162"/>
      <c r="T346" s="152">
        <f t="shared" si="17"/>
        <v>0.26003515968356283</v>
      </c>
      <c r="U346" s="152"/>
      <c r="V346" s="152">
        <f t="shared" si="19"/>
        <v>0.44375</v>
      </c>
      <c r="W346" s="152"/>
    </row>
    <row r="347" spans="1:23" ht="12.75">
      <c r="A347" s="29"/>
      <c r="B347" s="30"/>
      <c r="C347" s="27"/>
      <c r="D347" s="28">
        <v>613970</v>
      </c>
      <c r="E347" s="208" t="s">
        <v>123</v>
      </c>
      <c r="F347" s="208"/>
      <c r="G347" s="208"/>
      <c r="H347" s="208"/>
      <c r="I347" s="208"/>
      <c r="J347" s="208"/>
      <c r="K347" s="208"/>
      <c r="L347" s="184">
        <f>SUM(L348:M358)</f>
        <v>85720</v>
      </c>
      <c r="M347" s="184"/>
      <c r="N347" s="184">
        <f>SUM(N348:O358)</f>
        <v>215000</v>
      </c>
      <c r="O347" s="184"/>
      <c r="P347" s="184">
        <f>SUM(P348:Q358)</f>
        <v>227745</v>
      </c>
      <c r="Q347" s="184"/>
      <c r="R347" s="184">
        <f>SUM(R348:S358)</f>
        <v>12745</v>
      </c>
      <c r="S347" s="184"/>
      <c r="T347" s="155">
        <f t="shared" si="17"/>
        <v>2.6568478768082127</v>
      </c>
      <c r="U347" s="155"/>
      <c r="V347" s="155">
        <f t="shared" si="19"/>
        <v>1.059279069767442</v>
      </c>
      <c r="W347" s="155"/>
    </row>
    <row r="348" spans="1:23" ht="12.75">
      <c r="A348" s="37" t="s">
        <v>172</v>
      </c>
      <c r="B348" s="30"/>
      <c r="C348" s="27"/>
      <c r="D348" s="46">
        <v>613971</v>
      </c>
      <c r="E348" s="196" t="s">
        <v>395</v>
      </c>
      <c r="F348" s="237"/>
      <c r="G348" s="237"/>
      <c r="H348" s="237"/>
      <c r="I348" s="237"/>
      <c r="J348" s="237"/>
      <c r="K348" s="238"/>
      <c r="L348" s="172">
        <v>16300</v>
      </c>
      <c r="M348" s="173"/>
      <c r="N348" s="172">
        <v>130000</v>
      </c>
      <c r="O348" s="173"/>
      <c r="P348" s="172">
        <v>147794</v>
      </c>
      <c r="Q348" s="173"/>
      <c r="R348" s="181">
        <f>P348-N348</f>
        <v>17794</v>
      </c>
      <c r="S348" s="182"/>
      <c r="T348" s="159">
        <f>P348/L348</f>
        <v>9.067116564417178</v>
      </c>
      <c r="U348" s="160"/>
      <c r="V348" s="183">
        <f>P348/N348</f>
        <v>1.1368769230769231</v>
      </c>
      <c r="W348" s="160"/>
    </row>
    <row r="349" spans="1:23" ht="12.75">
      <c r="A349" s="68"/>
      <c r="B349" s="6"/>
      <c r="C349" s="6"/>
      <c r="D349" s="102"/>
      <c r="E349" s="103"/>
      <c r="F349" s="103"/>
      <c r="G349" s="103"/>
      <c r="H349" s="103"/>
      <c r="I349" s="103"/>
      <c r="J349" s="103"/>
      <c r="K349" s="103"/>
      <c r="L349" s="104"/>
      <c r="M349" s="104"/>
      <c r="N349" s="104"/>
      <c r="O349" s="104"/>
      <c r="P349" s="104"/>
      <c r="Q349" s="104"/>
      <c r="R349" s="105"/>
      <c r="S349" s="105"/>
      <c r="T349" s="106"/>
      <c r="U349" s="107"/>
      <c r="V349" s="106"/>
      <c r="W349" s="107"/>
    </row>
    <row r="350" spans="1:23" ht="12.75">
      <c r="A350" s="8"/>
      <c r="B350" s="6"/>
      <c r="C350" s="6"/>
      <c r="D350" s="52"/>
      <c r="E350" s="43"/>
      <c r="F350" s="43"/>
      <c r="G350" s="43"/>
      <c r="H350" s="43"/>
      <c r="I350" s="43"/>
      <c r="J350" s="43"/>
      <c r="K350" s="43"/>
      <c r="L350" s="48" t="s">
        <v>240</v>
      </c>
      <c r="M350" s="44"/>
      <c r="N350" s="44"/>
      <c r="O350" s="44"/>
      <c r="P350" s="44"/>
      <c r="Q350" s="44"/>
      <c r="R350" s="53"/>
      <c r="S350" s="44"/>
      <c r="T350" s="53"/>
      <c r="U350" s="44"/>
      <c r="V350" s="14"/>
      <c r="W350" s="12"/>
    </row>
    <row r="351" spans="1:23" s="67" customFormat="1" ht="23.25" customHeight="1">
      <c r="A351" s="339" t="s">
        <v>232</v>
      </c>
      <c r="B351" s="132" t="s">
        <v>233</v>
      </c>
      <c r="C351" s="133" t="s">
        <v>234</v>
      </c>
      <c r="D351" s="132" t="s">
        <v>235</v>
      </c>
      <c r="E351" s="134" t="s">
        <v>349</v>
      </c>
      <c r="F351" s="134"/>
      <c r="G351" s="134"/>
      <c r="H351" s="134"/>
      <c r="I351" s="134"/>
      <c r="J351" s="134"/>
      <c r="K351" s="134"/>
      <c r="L351" s="132" t="s">
        <v>438</v>
      </c>
      <c r="M351" s="132"/>
      <c r="N351" s="132" t="s">
        <v>439</v>
      </c>
      <c r="O351" s="132"/>
      <c r="P351" s="132" t="s">
        <v>440</v>
      </c>
      <c r="Q351" s="132"/>
      <c r="R351" s="136" t="s">
        <v>441</v>
      </c>
      <c r="S351" s="136"/>
      <c r="T351" s="132" t="s">
        <v>103</v>
      </c>
      <c r="U351" s="132"/>
      <c r="V351" s="132" t="s">
        <v>104</v>
      </c>
      <c r="W351" s="132"/>
    </row>
    <row r="352" spans="1:23" ht="12.75">
      <c r="A352" s="340"/>
      <c r="B352" s="132"/>
      <c r="C352" s="133"/>
      <c r="D352" s="132"/>
      <c r="E352" s="134"/>
      <c r="F352" s="134"/>
      <c r="G352" s="134"/>
      <c r="H352" s="134"/>
      <c r="I352" s="134"/>
      <c r="J352" s="134"/>
      <c r="K352" s="134"/>
      <c r="L352" s="132"/>
      <c r="M352" s="132"/>
      <c r="N352" s="132"/>
      <c r="O352" s="132"/>
      <c r="P352" s="132"/>
      <c r="Q352" s="132"/>
      <c r="R352" s="136"/>
      <c r="S352" s="136"/>
      <c r="T352" s="132"/>
      <c r="U352" s="132"/>
      <c r="V352" s="132"/>
      <c r="W352" s="132"/>
    </row>
    <row r="353" spans="1:23" ht="12.75">
      <c r="A353" s="341"/>
      <c r="B353" s="132"/>
      <c r="C353" s="133"/>
      <c r="D353" s="132"/>
      <c r="E353" s="134"/>
      <c r="F353" s="134"/>
      <c r="G353" s="134"/>
      <c r="H353" s="134"/>
      <c r="I353" s="134"/>
      <c r="J353" s="134"/>
      <c r="K353" s="134"/>
      <c r="L353" s="132"/>
      <c r="M353" s="132"/>
      <c r="N353" s="132"/>
      <c r="O353" s="132"/>
      <c r="P353" s="132"/>
      <c r="Q353" s="132"/>
      <c r="R353" s="136"/>
      <c r="S353" s="136"/>
      <c r="T353" s="132"/>
      <c r="U353" s="132"/>
      <c r="V353" s="132"/>
      <c r="W353" s="132"/>
    </row>
    <row r="354" spans="1:23" ht="12.75">
      <c r="A354" s="22" t="s">
        <v>228</v>
      </c>
      <c r="B354" s="22" t="s">
        <v>229</v>
      </c>
      <c r="C354" s="22" t="s">
        <v>230</v>
      </c>
      <c r="D354" s="22" t="s">
        <v>231</v>
      </c>
      <c r="E354" s="135" t="s">
        <v>237</v>
      </c>
      <c r="F354" s="139"/>
      <c r="G354" s="139"/>
      <c r="H354" s="139"/>
      <c r="I354" s="139"/>
      <c r="J354" s="139"/>
      <c r="K354" s="139"/>
      <c r="L354" s="135" t="s">
        <v>238</v>
      </c>
      <c r="M354" s="139"/>
      <c r="N354" s="135" t="s">
        <v>239</v>
      </c>
      <c r="O354" s="139"/>
      <c r="P354" s="135" t="s">
        <v>240</v>
      </c>
      <c r="Q354" s="139"/>
      <c r="R354" s="135" t="s">
        <v>241</v>
      </c>
      <c r="S354" s="139"/>
      <c r="T354" s="135" t="s">
        <v>242</v>
      </c>
      <c r="U354" s="139"/>
      <c r="V354" s="135" t="s">
        <v>243</v>
      </c>
      <c r="W354" s="135"/>
    </row>
    <row r="355" spans="1:23" ht="12.75">
      <c r="A355" s="37" t="s">
        <v>173</v>
      </c>
      <c r="B355" s="30"/>
      <c r="C355" s="27"/>
      <c r="D355" s="46">
        <v>613972</v>
      </c>
      <c r="E355" s="196" t="s">
        <v>414</v>
      </c>
      <c r="F355" s="237"/>
      <c r="G355" s="237"/>
      <c r="H355" s="237"/>
      <c r="I355" s="237"/>
      <c r="J355" s="237"/>
      <c r="K355" s="238"/>
      <c r="L355" s="172">
        <v>590</v>
      </c>
      <c r="M355" s="173"/>
      <c r="N355" s="172">
        <v>0</v>
      </c>
      <c r="O355" s="173"/>
      <c r="P355" s="172">
        <v>0</v>
      </c>
      <c r="Q355" s="173"/>
      <c r="R355" s="181">
        <f>P355-N355</f>
        <v>0</v>
      </c>
      <c r="S355" s="182"/>
      <c r="T355" s="183">
        <f>P355/L355</f>
        <v>0</v>
      </c>
      <c r="U355" s="161"/>
      <c r="V355" s="159" t="s">
        <v>63</v>
      </c>
      <c r="W355" s="160"/>
    </row>
    <row r="356" spans="1:23" ht="12.75">
      <c r="A356" s="37" t="s">
        <v>174</v>
      </c>
      <c r="B356" s="30"/>
      <c r="C356" s="30"/>
      <c r="D356" s="34">
        <v>613973</v>
      </c>
      <c r="E356" s="219" t="s">
        <v>124</v>
      </c>
      <c r="F356" s="219"/>
      <c r="G356" s="219"/>
      <c r="H356" s="219"/>
      <c r="I356" s="219"/>
      <c r="J356" s="219"/>
      <c r="K356" s="219"/>
      <c r="L356" s="162">
        <v>23645</v>
      </c>
      <c r="M356" s="162"/>
      <c r="N356" s="162">
        <v>18000</v>
      </c>
      <c r="O356" s="162"/>
      <c r="P356" s="162">
        <v>16892</v>
      </c>
      <c r="Q356" s="162"/>
      <c r="R356" s="162">
        <f>P356-N356</f>
        <v>-1108</v>
      </c>
      <c r="S356" s="162"/>
      <c r="T356" s="153">
        <f aca="true" t="shared" si="20" ref="T356:T361">P356/L356</f>
        <v>0.7144005075068725</v>
      </c>
      <c r="U356" s="152"/>
      <c r="V356" s="153">
        <f t="shared" si="19"/>
        <v>0.9384444444444444</v>
      </c>
      <c r="W356" s="152"/>
    </row>
    <row r="357" spans="1:23" ht="12.75">
      <c r="A357" s="37" t="s">
        <v>175</v>
      </c>
      <c r="B357" s="30"/>
      <c r="C357" s="30"/>
      <c r="D357" s="34">
        <v>613974</v>
      </c>
      <c r="E357" s="219" t="s">
        <v>125</v>
      </c>
      <c r="F357" s="219"/>
      <c r="G357" s="219"/>
      <c r="H357" s="219"/>
      <c r="I357" s="219"/>
      <c r="J357" s="219"/>
      <c r="K357" s="219"/>
      <c r="L357" s="162">
        <v>4016</v>
      </c>
      <c r="M357" s="162"/>
      <c r="N357" s="162">
        <v>7000</v>
      </c>
      <c r="O357" s="162"/>
      <c r="P357" s="162">
        <v>7650</v>
      </c>
      <c r="Q357" s="162"/>
      <c r="R357" s="171">
        <f>P357-N357</f>
        <v>650</v>
      </c>
      <c r="S357" s="162"/>
      <c r="T357" s="152">
        <f t="shared" si="20"/>
        <v>1.9048804780876494</v>
      </c>
      <c r="U357" s="152"/>
      <c r="V357" s="152">
        <f t="shared" si="19"/>
        <v>1.0928571428571427</v>
      </c>
      <c r="W357" s="152"/>
    </row>
    <row r="358" spans="1:23" ht="12.75">
      <c r="A358" s="37" t="s">
        <v>176</v>
      </c>
      <c r="B358" s="30"/>
      <c r="C358" s="30"/>
      <c r="D358" s="34">
        <v>613975</v>
      </c>
      <c r="E358" s="219" t="s">
        <v>126</v>
      </c>
      <c r="F358" s="219"/>
      <c r="G358" s="219"/>
      <c r="H358" s="219"/>
      <c r="I358" s="219"/>
      <c r="J358" s="219"/>
      <c r="K358" s="219"/>
      <c r="L358" s="162">
        <v>41169</v>
      </c>
      <c r="M358" s="162"/>
      <c r="N358" s="162">
        <v>60000</v>
      </c>
      <c r="O358" s="162"/>
      <c r="P358" s="162">
        <v>55409</v>
      </c>
      <c r="Q358" s="162"/>
      <c r="R358" s="171">
        <f>P358-N358</f>
        <v>-4591</v>
      </c>
      <c r="S358" s="162"/>
      <c r="T358" s="152">
        <f t="shared" si="20"/>
        <v>1.3458913259977168</v>
      </c>
      <c r="U358" s="152"/>
      <c r="V358" s="152">
        <f t="shared" si="19"/>
        <v>0.9234833333333333</v>
      </c>
      <c r="W358" s="152"/>
    </row>
    <row r="359" spans="1:23" ht="12.75">
      <c r="A359" s="37"/>
      <c r="B359" s="30"/>
      <c r="C359" s="27"/>
      <c r="D359" s="28">
        <v>613980</v>
      </c>
      <c r="E359" s="208" t="s">
        <v>127</v>
      </c>
      <c r="F359" s="208"/>
      <c r="G359" s="208"/>
      <c r="H359" s="208"/>
      <c r="I359" s="208"/>
      <c r="J359" s="208"/>
      <c r="K359" s="208"/>
      <c r="L359" s="184">
        <f>SUM(L360)</f>
        <v>3095</v>
      </c>
      <c r="M359" s="184"/>
      <c r="N359" s="184">
        <f>SUM(N360)</f>
        <v>3000</v>
      </c>
      <c r="O359" s="184"/>
      <c r="P359" s="184">
        <f>SUM(P360)</f>
        <v>3413</v>
      </c>
      <c r="Q359" s="184"/>
      <c r="R359" s="184">
        <f>SUM(R360)</f>
        <v>413</v>
      </c>
      <c r="S359" s="184"/>
      <c r="T359" s="155">
        <f t="shared" si="20"/>
        <v>1.102746365105008</v>
      </c>
      <c r="U359" s="155"/>
      <c r="V359" s="155">
        <f t="shared" si="19"/>
        <v>1.1376666666666666</v>
      </c>
      <c r="W359" s="155"/>
    </row>
    <row r="360" spans="1:23" ht="12.75">
      <c r="A360" s="37" t="s">
        <v>177</v>
      </c>
      <c r="B360" s="30"/>
      <c r="C360" s="30"/>
      <c r="D360" s="34">
        <v>613983</v>
      </c>
      <c r="E360" s="219" t="s">
        <v>128</v>
      </c>
      <c r="F360" s="219"/>
      <c r="G360" s="219"/>
      <c r="H360" s="219"/>
      <c r="I360" s="219"/>
      <c r="J360" s="219"/>
      <c r="K360" s="219"/>
      <c r="L360" s="162">
        <v>3095</v>
      </c>
      <c r="M360" s="162"/>
      <c r="N360" s="162">
        <v>3000</v>
      </c>
      <c r="O360" s="162"/>
      <c r="P360" s="162">
        <v>3413</v>
      </c>
      <c r="Q360" s="162"/>
      <c r="R360" s="162">
        <f>P360-N360</f>
        <v>413</v>
      </c>
      <c r="S360" s="162"/>
      <c r="T360" s="152">
        <f t="shared" si="20"/>
        <v>1.102746365105008</v>
      </c>
      <c r="U360" s="152"/>
      <c r="V360" s="152">
        <f t="shared" si="19"/>
        <v>1.1376666666666666</v>
      </c>
      <c r="W360" s="152"/>
    </row>
    <row r="361" spans="1:23" ht="12.75">
      <c r="A361" s="29"/>
      <c r="B361" s="30"/>
      <c r="C361" s="27"/>
      <c r="D361" s="28">
        <v>613990</v>
      </c>
      <c r="E361" s="208" t="s">
        <v>129</v>
      </c>
      <c r="F361" s="208"/>
      <c r="G361" s="208"/>
      <c r="H361" s="208"/>
      <c r="I361" s="208"/>
      <c r="J361" s="208"/>
      <c r="K361" s="208"/>
      <c r="L361" s="184">
        <f>SUM(L362:M371)</f>
        <v>994409</v>
      </c>
      <c r="M361" s="184"/>
      <c r="N361" s="184">
        <f>SUM(N362:O367,N368:O371)</f>
        <v>184000</v>
      </c>
      <c r="O361" s="184"/>
      <c r="P361" s="184">
        <f>SUM(P362:Q364,P365:Q371)</f>
        <v>265404</v>
      </c>
      <c r="Q361" s="184"/>
      <c r="R361" s="184">
        <f>SUM(R363:S364,R365:S371)</f>
        <v>83907</v>
      </c>
      <c r="S361" s="184"/>
      <c r="T361" s="155">
        <f t="shared" si="20"/>
        <v>0.26689621674783715</v>
      </c>
      <c r="U361" s="155"/>
      <c r="V361" s="155">
        <f t="shared" si="19"/>
        <v>1.442413043478261</v>
      </c>
      <c r="W361" s="155"/>
    </row>
    <row r="362" spans="1:23" s="98" customFormat="1" ht="12.75">
      <c r="A362" s="95" t="s">
        <v>215</v>
      </c>
      <c r="B362" s="92"/>
      <c r="C362" s="92"/>
      <c r="D362" s="92">
        <v>613991</v>
      </c>
      <c r="E362" s="185" t="s">
        <v>415</v>
      </c>
      <c r="F362" s="259"/>
      <c r="G362" s="259"/>
      <c r="H362" s="259"/>
      <c r="I362" s="259"/>
      <c r="J362" s="259"/>
      <c r="K362" s="260"/>
      <c r="L362" s="148">
        <v>7497</v>
      </c>
      <c r="M362" s="149"/>
      <c r="N362" s="148">
        <v>10000</v>
      </c>
      <c r="O362" s="149"/>
      <c r="P362" s="148">
        <v>7497</v>
      </c>
      <c r="Q362" s="149"/>
      <c r="R362" s="148">
        <f aca="true" t="shared" si="21" ref="R362:R369">P362-N362</f>
        <v>-2503</v>
      </c>
      <c r="S362" s="149"/>
      <c r="T362" s="140">
        <f>P362/L362</f>
        <v>1</v>
      </c>
      <c r="U362" s="141"/>
      <c r="V362" s="140">
        <f>P362/N362</f>
        <v>0.7497</v>
      </c>
      <c r="W362" s="141"/>
    </row>
    <row r="363" spans="1:23" ht="12.75">
      <c r="A363" s="37" t="s">
        <v>404</v>
      </c>
      <c r="B363" s="50"/>
      <c r="C363" s="50"/>
      <c r="D363" s="46">
        <v>613991</v>
      </c>
      <c r="E363" s="331" t="s">
        <v>130</v>
      </c>
      <c r="F363" s="331"/>
      <c r="G363" s="331"/>
      <c r="H363" s="331"/>
      <c r="I363" s="331"/>
      <c r="J363" s="331"/>
      <c r="K363" s="331"/>
      <c r="L363" s="244">
        <v>671728</v>
      </c>
      <c r="M363" s="244"/>
      <c r="N363" s="244">
        <v>40000</v>
      </c>
      <c r="O363" s="244"/>
      <c r="P363" s="244">
        <v>93823</v>
      </c>
      <c r="Q363" s="244"/>
      <c r="R363" s="271">
        <f t="shared" si="21"/>
        <v>53823</v>
      </c>
      <c r="S363" s="244"/>
      <c r="T363" s="204">
        <f>P363/L363</f>
        <v>0.13967409427625468</v>
      </c>
      <c r="U363" s="204"/>
      <c r="V363" s="204">
        <f t="shared" si="19"/>
        <v>2.345575</v>
      </c>
      <c r="W363" s="204"/>
    </row>
    <row r="364" spans="1:23" ht="12.75">
      <c r="A364" s="37" t="s">
        <v>178</v>
      </c>
      <c r="B364" s="30"/>
      <c r="C364" s="30"/>
      <c r="D364" s="34">
        <v>613991</v>
      </c>
      <c r="E364" s="332" t="s">
        <v>416</v>
      </c>
      <c r="F364" s="219"/>
      <c r="G364" s="219"/>
      <c r="H364" s="219"/>
      <c r="I364" s="219"/>
      <c r="J364" s="219"/>
      <c r="K364" s="219"/>
      <c r="L364" s="162">
        <v>33178</v>
      </c>
      <c r="M364" s="162"/>
      <c r="N364" s="162">
        <v>35000</v>
      </c>
      <c r="O364" s="162"/>
      <c r="P364" s="162">
        <v>52972</v>
      </c>
      <c r="Q364" s="162"/>
      <c r="R364" s="171">
        <f t="shared" si="21"/>
        <v>17972</v>
      </c>
      <c r="S364" s="162"/>
      <c r="T364" s="204">
        <f>P364/L364</f>
        <v>1.5966001567303636</v>
      </c>
      <c r="U364" s="204"/>
      <c r="V364" s="205">
        <f>P364/N364</f>
        <v>1.5134857142857143</v>
      </c>
      <c r="W364" s="152"/>
    </row>
    <row r="365" spans="1:23" ht="26.25" customHeight="1">
      <c r="A365" s="72" t="s">
        <v>417</v>
      </c>
      <c r="B365" s="50"/>
      <c r="C365" s="50"/>
      <c r="D365" s="88">
        <v>613991</v>
      </c>
      <c r="E365" s="248" t="s">
        <v>402</v>
      </c>
      <c r="F365" s="249"/>
      <c r="G365" s="249"/>
      <c r="H365" s="249"/>
      <c r="I365" s="249"/>
      <c r="J365" s="249"/>
      <c r="K365" s="250"/>
      <c r="L365" s="172">
        <v>11045</v>
      </c>
      <c r="M365" s="173"/>
      <c r="N365" s="172">
        <v>22000</v>
      </c>
      <c r="O365" s="173"/>
      <c r="P365" s="172">
        <v>21166</v>
      </c>
      <c r="Q365" s="173"/>
      <c r="R365" s="269">
        <f t="shared" si="21"/>
        <v>-834</v>
      </c>
      <c r="S365" s="270"/>
      <c r="T365" s="159">
        <f>P365/L365</f>
        <v>1.9163422363060207</v>
      </c>
      <c r="U365" s="161"/>
      <c r="V365" s="159">
        <f>P365/N365</f>
        <v>0.9620909090909091</v>
      </c>
      <c r="W365" s="161"/>
    </row>
    <row r="366" spans="1:23" s="98" customFormat="1" ht="12.75">
      <c r="A366" s="95" t="s">
        <v>419</v>
      </c>
      <c r="B366" s="92"/>
      <c r="C366" s="92"/>
      <c r="D366" s="92">
        <v>613991</v>
      </c>
      <c r="E366" s="185" t="s">
        <v>447</v>
      </c>
      <c r="F366" s="259"/>
      <c r="G366" s="259"/>
      <c r="H366" s="259"/>
      <c r="I366" s="259"/>
      <c r="J366" s="259"/>
      <c r="K366" s="260"/>
      <c r="L366" s="148">
        <v>0</v>
      </c>
      <c r="M366" s="149"/>
      <c r="N366" s="148">
        <v>4000</v>
      </c>
      <c r="O366" s="149"/>
      <c r="P366" s="148">
        <v>5233</v>
      </c>
      <c r="Q366" s="149"/>
      <c r="R366" s="148">
        <f t="shared" si="21"/>
        <v>1233</v>
      </c>
      <c r="S366" s="149"/>
      <c r="T366" s="140" t="s">
        <v>63</v>
      </c>
      <c r="U366" s="415"/>
      <c r="V366" s="140">
        <f>P366/N366</f>
        <v>1.30825</v>
      </c>
      <c r="W366" s="415"/>
    </row>
    <row r="367" spans="1:23" s="67" customFormat="1" ht="12.75">
      <c r="A367" s="37" t="s">
        <v>421</v>
      </c>
      <c r="B367" s="30"/>
      <c r="C367" s="30"/>
      <c r="D367" s="34">
        <v>613991</v>
      </c>
      <c r="E367" s="219" t="s">
        <v>184</v>
      </c>
      <c r="F367" s="219"/>
      <c r="G367" s="219"/>
      <c r="H367" s="219"/>
      <c r="I367" s="219"/>
      <c r="J367" s="219"/>
      <c r="K367" s="219"/>
      <c r="L367" s="162">
        <v>117355</v>
      </c>
      <c r="M367" s="162"/>
      <c r="N367" s="162">
        <v>43000</v>
      </c>
      <c r="O367" s="162"/>
      <c r="P367" s="162">
        <v>53881</v>
      </c>
      <c r="Q367" s="162"/>
      <c r="R367" s="162">
        <f t="shared" si="21"/>
        <v>10881</v>
      </c>
      <c r="S367" s="162"/>
      <c r="T367" s="152">
        <f>P367/L367</f>
        <v>0.45912828596992034</v>
      </c>
      <c r="U367" s="152"/>
      <c r="V367" s="152">
        <f>P367/N367</f>
        <v>1.253046511627907</v>
      </c>
      <c r="W367" s="152"/>
    </row>
    <row r="368" spans="1:23" ht="12.75">
      <c r="A368" s="37" t="s">
        <v>423</v>
      </c>
      <c r="B368" s="91"/>
      <c r="C368" s="91"/>
      <c r="D368" s="92">
        <v>613991</v>
      </c>
      <c r="E368" s="196" t="s">
        <v>418</v>
      </c>
      <c r="F368" s="186"/>
      <c r="G368" s="186"/>
      <c r="H368" s="186"/>
      <c r="I368" s="186"/>
      <c r="J368" s="186"/>
      <c r="K368" s="187"/>
      <c r="L368" s="137">
        <v>106095</v>
      </c>
      <c r="M368" s="138"/>
      <c r="N368" s="137">
        <v>20000</v>
      </c>
      <c r="O368" s="138"/>
      <c r="P368" s="137">
        <v>19841</v>
      </c>
      <c r="Q368" s="138"/>
      <c r="R368" s="137">
        <f t="shared" si="21"/>
        <v>-159</v>
      </c>
      <c r="S368" s="138"/>
      <c r="T368" s="140">
        <f>P368/L368</f>
        <v>0.18701164051086291</v>
      </c>
      <c r="U368" s="165"/>
      <c r="V368" s="144">
        <f>P368/N368</f>
        <v>0.99205</v>
      </c>
      <c r="W368" s="145"/>
    </row>
    <row r="369" spans="1:23" ht="12.75">
      <c r="A369" s="99" t="s">
        <v>431</v>
      </c>
      <c r="B369" s="91"/>
      <c r="C369" s="91"/>
      <c r="D369" s="92">
        <v>613991</v>
      </c>
      <c r="E369" s="178" t="s">
        <v>420</v>
      </c>
      <c r="F369" s="179"/>
      <c r="G369" s="179"/>
      <c r="H369" s="179"/>
      <c r="I369" s="179"/>
      <c r="J369" s="179"/>
      <c r="K369" s="180"/>
      <c r="L369" s="137">
        <v>30569</v>
      </c>
      <c r="M369" s="138"/>
      <c r="N369" s="137">
        <v>0</v>
      </c>
      <c r="O369" s="138"/>
      <c r="P369" s="156">
        <v>0</v>
      </c>
      <c r="Q369" s="157"/>
      <c r="R369" s="137">
        <f t="shared" si="21"/>
        <v>0</v>
      </c>
      <c r="S369" s="138"/>
      <c r="T369" s="140">
        <f>P369/L369</f>
        <v>0</v>
      </c>
      <c r="U369" s="165"/>
      <c r="V369" s="142" t="s">
        <v>63</v>
      </c>
      <c r="W369" s="145"/>
    </row>
    <row r="370" spans="1:23" ht="12.75">
      <c r="A370" s="99" t="s">
        <v>432</v>
      </c>
      <c r="B370" s="91"/>
      <c r="C370" s="91"/>
      <c r="D370" s="92">
        <v>613991</v>
      </c>
      <c r="E370" s="243" t="s">
        <v>422</v>
      </c>
      <c r="F370" s="219"/>
      <c r="G370" s="219"/>
      <c r="H370" s="219"/>
      <c r="I370" s="219"/>
      <c r="J370" s="219"/>
      <c r="K370" s="219"/>
      <c r="L370" s="162">
        <v>0</v>
      </c>
      <c r="M370" s="162"/>
      <c r="N370" s="162">
        <v>0</v>
      </c>
      <c r="O370" s="162"/>
      <c r="P370" s="171">
        <f>R370-L370</f>
        <v>0</v>
      </c>
      <c r="Q370" s="162"/>
      <c r="R370" s="162">
        <v>0</v>
      </c>
      <c r="S370" s="162"/>
      <c r="T370" s="151" t="s">
        <v>63</v>
      </c>
      <c r="U370" s="152"/>
      <c r="V370" s="146" t="s">
        <v>63</v>
      </c>
      <c r="W370" s="147"/>
    </row>
    <row r="371" spans="1:23" ht="12.75">
      <c r="A371" s="37" t="s">
        <v>456</v>
      </c>
      <c r="B371" s="91"/>
      <c r="C371" s="91"/>
      <c r="D371" s="92">
        <v>613991</v>
      </c>
      <c r="E371" s="243" t="s">
        <v>424</v>
      </c>
      <c r="F371" s="219"/>
      <c r="G371" s="219"/>
      <c r="H371" s="219"/>
      <c r="I371" s="219"/>
      <c r="J371" s="219"/>
      <c r="K371" s="219"/>
      <c r="L371" s="162">
        <v>16942</v>
      </c>
      <c r="M371" s="162"/>
      <c r="N371" s="162">
        <v>10000</v>
      </c>
      <c r="O371" s="162"/>
      <c r="P371" s="171">
        <v>10991</v>
      </c>
      <c r="Q371" s="162"/>
      <c r="R371" s="162">
        <f>P371-N371</f>
        <v>991</v>
      </c>
      <c r="S371" s="162"/>
      <c r="T371" s="151">
        <f>P371/L371</f>
        <v>0.6487427694487073</v>
      </c>
      <c r="U371" s="152"/>
      <c r="V371" s="144">
        <f>P371/N371</f>
        <v>1.0991</v>
      </c>
      <c r="W371" s="145"/>
    </row>
    <row r="372" spans="1:23" ht="12.75">
      <c r="A372" s="114" t="s">
        <v>33</v>
      </c>
      <c r="B372" s="25">
        <v>614000</v>
      </c>
      <c r="C372" s="33"/>
      <c r="D372" s="33"/>
      <c r="E372" s="240" t="s">
        <v>209</v>
      </c>
      <c r="F372" s="241"/>
      <c r="G372" s="241"/>
      <c r="H372" s="241"/>
      <c r="I372" s="241"/>
      <c r="J372" s="241"/>
      <c r="K372" s="242"/>
      <c r="L372" s="209">
        <f>SUM(L373,L383,L403,L416,L420,L429)</f>
        <v>932418</v>
      </c>
      <c r="M372" s="210"/>
      <c r="N372" s="176">
        <f>SUM(N373,N383,N403,N416,N420,N429)</f>
        <v>1296400</v>
      </c>
      <c r="O372" s="177"/>
      <c r="P372" s="176">
        <f>SUM(P373,P383,P403,P416,P420,P429)</f>
        <v>1161117</v>
      </c>
      <c r="Q372" s="177"/>
      <c r="R372" s="176">
        <f>SUM(R373,R383,R403,R416,R420,R429)</f>
        <v>-135792</v>
      </c>
      <c r="S372" s="177"/>
      <c r="T372" s="267">
        <f aca="true" t="shared" si="22" ref="T372:T377">P372/L372</f>
        <v>1.2452751877376884</v>
      </c>
      <c r="U372" s="268"/>
      <c r="V372" s="267">
        <f>P372/N372</f>
        <v>0.8956471767972848</v>
      </c>
      <c r="W372" s="268"/>
    </row>
    <row r="373" spans="1:23" ht="12.75" customHeight="1">
      <c r="A373" s="66" t="s">
        <v>246</v>
      </c>
      <c r="B373" s="30"/>
      <c r="C373" s="27">
        <v>614100</v>
      </c>
      <c r="D373" s="30"/>
      <c r="E373" s="208" t="s">
        <v>131</v>
      </c>
      <c r="F373" s="208"/>
      <c r="G373" s="208"/>
      <c r="H373" s="208"/>
      <c r="I373" s="208"/>
      <c r="J373" s="208"/>
      <c r="K373" s="208"/>
      <c r="L373" s="239">
        <f>SUM(L374,L376,L380)</f>
        <v>226370</v>
      </c>
      <c r="M373" s="239"/>
      <c r="N373" s="184">
        <f>SUM(N374,N376,N380)</f>
        <v>277300</v>
      </c>
      <c r="O373" s="184"/>
      <c r="P373" s="184">
        <f>SUM(P374,P376,P380)</f>
        <v>307042</v>
      </c>
      <c r="Q373" s="184"/>
      <c r="R373" s="184">
        <f>SUM(R374,R376,R380)</f>
        <v>29742</v>
      </c>
      <c r="S373" s="184"/>
      <c r="T373" s="155">
        <f t="shared" si="22"/>
        <v>1.3563723108185715</v>
      </c>
      <c r="U373" s="155"/>
      <c r="V373" s="155">
        <f aca="true" t="shared" si="23" ref="V373:V402">P373/N373</f>
        <v>1.107255679769203</v>
      </c>
      <c r="W373" s="155"/>
    </row>
    <row r="374" spans="1:23" ht="12.75">
      <c r="A374" s="72"/>
      <c r="B374" s="30"/>
      <c r="C374" s="27"/>
      <c r="D374" s="28">
        <v>614110</v>
      </c>
      <c r="E374" s="208" t="s">
        <v>132</v>
      </c>
      <c r="F374" s="208"/>
      <c r="G374" s="208"/>
      <c r="H374" s="208"/>
      <c r="I374" s="208"/>
      <c r="J374" s="208"/>
      <c r="K374" s="208"/>
      <c r="L374" s="184">
        <f>SUM(L375)</f>
        <v>1912</v>
      </c>
      <c r="M374" s="184"/>
      <c r="N374" s="184">
        <f>SUM(N375)</f>
        <v>0</v>
      </c>
      <c r="O374" s="184"/>
      <c r="P374" s="184">
        <f>SUM(P375)</f>
        <v>0</v>
      </c>
      <c r="Q374" s="184"/>
      <c r="R374" s="184">
        <f>SUM(R375)</f>
        <v>0</v>
      </c>
      <c r="S374" s="184"/>
      <c r="T374" s="255">
        <f>P374/L374</f>
        <v>0</v>
      </c>
      <c r="U374" s="155"/>
      <c r="V374" s="255" t="s">
        <v>63</v>
      </c>
      <c r="W374" s="155"/>
    </row>
    <row r="375" spans="1:23" ht="12.75">
      <c r="A375" s="72" t="s">
        <v>250</v>
      </c>
      <c r="B375" s="30"/>
      <c r="C375" s="30"/>
      <c r="D375" s="34">
        <v>614117</v>
      </c>
      <c r="E375" s="219" t="s">
        <v>132</v>
      </c>
      <c r="F375" s="219"/>
      <c r="G375" s="219"/>
      <c r="H375" s="219"/>
      <c r="I375" s="219"/>
      <c r="J375" s="219"/>
      <c r="K375" s="219"/>
      <c r="L375" s="162">
        <v>1912</v>
      </c>
      <c r="M375" s="162"/>
      <c r="N375" s="162">
        <v>0</v>
      </c>
      <c r="O375" s="162"/>
      <c r="P375" s="162">
        <v>0</v>
      </c>
      <c r="Q375" s="162"/>
      <c r="R375" s="171">
        <f>P375-N375</f>
        <v>0</v>
      </c>
      <c r="S375" s="162"/>
      <c r="T375" s="151">
        <f>P375/L375</f>
        <v>0</v>
      </c>
      <c r="U375" s="152"/>
      <c r="V375" s="205" t="s">
        <v>63</v>
      </c>
      <c r="W375" s="152"/>
    </row>
    <row r="376" spans="1:23" ht="12.75">
      <c r="A376" s="77"/>
      <c r="B376" s="30"/>
      <c r="C376" s="27"/>
      <c r="D376" s="28">
        <v>614120</v>
      </c>
      <c r="E376" s="208" t="s">
        <v>133</v>
      </c>
      <c r="F376" s="208"/>
      <c r="G376" s="208"/>
      <c r="H376" s="208"/>
      <c r="I376" s="208"/>
      <c r="J376" s="208"/>
      <c r="K376" s="208"/>
      <c r="L376" s="184">
        <f>SUM(L377:M379)</f>
        <v>50618</v>
      </c>
      <c r="M376" s="184"/>
      <c r="N376" s="184">
        <f>SUM(N377:O379)</f>
        <v>25300</v>
      </c>
      <c r="O376" s="184"/>
      <c r="P376" s="184">
        <f>SUM(P377:Q379)</f>
        <v>29141</v>
      </c>
      <c r="Q376" s="184"/>
      <c r="R376" s="184">
        <f>SUM(R377:S379)</f>
        <v>3841</v>
      </c>
      <c r="S376" s="184"/>
      <c r="T376" s="155">
        <f t="shared" si="22"/>
        <v>0.5757042949148524</v>
      </c>
      <c r="U376" s="155"/>
      <c r="V376" s="155">
        <f t="shared" si="23"/>
        <v>1.1518181818181819</v>
      </c>
      <c r="W376" s="155"/>
    </row>
    <row r="377" spans="1:23" ht="12.75">
      <c r="A377" s="78" t="s">
        <v>251</v>
      </c>
      <c r="B377" s="30"/>
      <c r="C377" s="30"/>
      <c r="D377" s="34">
        <v>614121</v>
      </c>
      <c r="E377" s="219" t="s">
        <v>206</v>
      </c>
      <c r="F377" s="219"/>
      <c r="G377" s="219"/>
      <c r="H377" s="219"/>
      <c r="I377" s="219"/>
      <c r="J377" s="219"/>
      <c r="K377" s="219"/>
      <c r="L377" s="162">
        <v>18817</v>
      </c>
      <c r="M377" s="162"/>
      <c r="N377" s="162">
        <v>17000</v>
      </c>
      <c r="O377" s="162"/>
      <c r="P377" s="162">
        <v>20689</v>
      </c>
      <c r="Q377" s="162"/>
      <c r="R377" s="171">
        <f>P377-N377</f>
        <v>3689</v>
      </c>
      <c r="S377" s="162"/>
      <c r="T377" s="152">
        <f t="shared" si="22"/>
        <v>1.0994845086889515</v>
      </c>
      <c r="U377" s="152"/>
      <c r="V377" s="152">
        <f t="shared" si="23"/>
        <v>1.217</v>
      </c>
      <c r="W377" s="152"/>
    </row>
    <row r="378" spans="1:23" ht="12.75">
      <c r="A378" s="37" t="s">
        <v>253</v>
      </c>
      <c r="B378" s="30"/>
      <c r="C378" s="30"/>
      <c r="D378" s="34">
        <v>614124</v>
      </c>
      <c r="E378" s="219" t="s">
        <v>134</v>
      </c>
      <c r="F378" s="219"/>
      <c r="G378" s="219"/>
      <c r="H378" s="219"/>
      <c r="I378" s="219"/>
      <c r="J378" s="219"/>
      <c r="K378" s="219"/>
      <c r="L378" s="162">
        <v>29551</v>
      </c>
      <c r="M378" s="162"/>
      <c r="N378" s="162">
        <v>6300</v>
      </c>
      <c r="O378" s="162"/>
      <c r="P378" s="162">
        <v>6652</v>
      </c>
      <c r="Q378" s="162"/>
      <c r="R378" s="171">
        <f>P378-N378</f>
        <v>352</v>
      </c>
      <c r="S378" s="162"/>
      <c r="T378" s="152">
        <f aca="true" t="shared" si="24" ref="T378:T383">P378/L378</f>
        <v>0.22510236540218606</v>
      </c>
      <c r="U378" s="152"/>
      <c r="V378" s="152">
        <f t="shared" si="23"/>
        <v>1.0558730158730159</v>
      </c>
      <c r="W378" s="152"/>
    </row>
    <row r="379" spans="1:23" ht="12.75">
      <c r="A379" s="37" t="s">
        <v>313</v>
      </c>
      <c r="B379" s="30"/>
      <c r="C379" s="30"/>
      <c r="D379" s="34">
        <v>614129</v>
      </c>
      <c r="E379" s="219" t="s">
        <v>135</v>
      </c>
      <c r="F379" s="219"/>
      <c r="G379" s="219"/>
      <c r="H379" s="219"/>
      <c r="I379" s="219"/>
      <c r="J379" s="219"/>
      <c r="K379" s="219"/>
      <c r="L379" s="162">
        <v>2250</v>
      </c>
      <c r="M379" s="162"/>
      <c r="N379" s="162">
        <v>2000</v>
      </c>
      <c r="O379" s="162"/>
      <c r="P379" s="162">
        <v>1800</v>
      </c>
      <c r="Q379" s="162"/>
      <c r="R379" s="171">
        <f>P379-N379</f>
        <v>-200</v>
      </c>
      <c r="S379" s="162"/>
      <c r="T379" s="152">
        <f t="shared" si="24"/>
        <v>0.8</v>
      </c>
      <c r="U379" s="152"/>
      <c r="V379" s="152">
        <f t="shared" si="23"/>
        <v>0.9</v>
      </c>
      <c r="W379" s="152"/>
    </row>
    <row r="380" spans="1:23" ht="12.75">
      <c r="A380" s="37"/>
      <c r="B380" s="30"/>
      <c r="C380" s="27"/>
      <c r="D380" s="28">
        <v>614180</v>
      </c>
      <c r="E380" s="208" t="s">
        <v>136</v>
      </c>
      <c r="F380" s="208"/>
      <c r="G380" s="208"/>
      <c r="H380" s="208"/>
      <c r="I380" s="208"/>
      <c r="J380" s="208"/>
      <c r="K380" s="208"/>
      <c r="L380" s="184">
        <f>SUM(L381:M382)</f>
        <v>173840</v>
      </c>
      <c r="M380" s="184"/>
      <c r="N380" s="184">
        <f>SUM(N381,N382)</f>
        <v>252000</v>
      </c>
      <c r="O380" s="184"/>
      <c r="P380" s="184">
        <f>SUM(P381,P382)</f>
        <v>277901</v>
      </c>
      <c r="Q380" s="184"/>
      <c r="R380" s="184">
        <f>SUM(R381:R382)</f>
        <v>25901</v>
      </c>
      <c r="S380" s="184"/>
      <c r="T380" s="155">
        <f t="shared" si="24"/>
        <v>1.5986021629084215</v>
      </c>
      <c r="U380" s="155"/>
      <c r="V380" s="155">
        <f t="shared" si="23"/>
        <v>1.102781746031746</v>
      </c>
      <c r="W380" s="155"/>
    </row>
    <row r="381" spans="1:23" ht="12.75">
      <c r="A381" s="37" t="s">
        <v>314</v>
      </c>
      <c r="B381" s="30"/>
      <c r="C381" s="30"/>
      <c r="D381" s="34">
        <v>614181</v>
      </c>
      <c r="E381" s="219" t="s">
        <v>136</v>
      </c>
      <c r="F381" s="219"/>
      <c r="G381" s="219"/>
      <c r="H381" s="219"/>
      <c r="I381" s="219"/>
      <c r="J381" s="219"/>
      <c r="K381" s="219"/>
      <c r="L381" s="162">
        <v>153240</v>
      </c>
      <c r="M381" s="162"/>
      <c r="N381" s="162">
        <v>242000</v>
      </c>
      <c r="O381" s="162"/>
      <c r="P381" s="162">
        <v>267583</v>
      </c>
      <c r="Q381" s="162"/>
      <c r="R381" s="171">
        <f>P381-N381</f>
        <v>25583</v>
      </c>
      <c r="S381" s="162"/>
      <c r="T381" s="152">
        <f t="shared" si="24"/>
        <v>1.7461694074654137</v>
      </c>
      <c r="U381" s="152"/>
      <c r="V381" s="152">
        <f t="shared" si="23"/>
        <v>1.105714876033058</v>
      </c>
      <c r="W381" s="152"/>
    </row>
    <row r="382" spans="1:23" ht="12.75">
      <c r="A382" s="37" t="s">
        <v>315</v>
      </c>
      <c r="B382" s="30"/>
      <c r="C382" s="30"/>
      <c r="D382" s="34">
        <v>614181</v>
      </c>
      <c r="E382" s="196" t="s">
        <v>396</v>
      </c>
      <c r="F382" s="186"/>
      <c r="G382" s="186"/>
      <c r="H382" s="186"/>
      <c r="I382" s="186"/>
      <c r="J382" s="186"/>
      <c r="K382" s="187"/>
      <c r="L382" s="137">
        <v>20600</v>
      </c>
      <c r="M382" s="138"/>
      <c r="N382" s="137">
        <v>10000</v>
      </c>
      <c r="O382" s="138"/>
      <c r="P382" s="137">
        <v>10318</v>
      </c>
      <c r="Q382" s="138"/>
      <c r="R382" s="156">
        <f>P382-N382</f>
        <v>318</v>
      </c>
      <c r="S382" s="157"/>
      <c r="T382" s="159">
        <f>P382/L382</f>
        <v>0.500873786407767</v>
      </c>
      <c r="U382" s="150"/>
      <c r="V382" s="154">
        <f>P382/N382</f>
        <v>1.0318</v>
      </c>
      <c r="W382" s="150"/>
    </row>
    <row r="383" spans="1:23" ht="12.75">
      <c r="A383" s="26" t="s">
        <v>254</v>
      </c>
      <c r="B383" s="30"/>
      <c r="C383" s="27">
        <v>614200</v>
      </c>
      <c r="D383" s="30"/>
      <c r="E383" s="208" t="s">
        <v>137</v>
      </c>
      <c r="F383" s="208"/>
      <c r="G383" s="208"/>
      <c r="H383" s="208"/>
      <c r="I383" s="208"/>
      <c r="J383" s="208"/>
      <c r="K383" s="208"/>
      <c r="L383" s="184">
        <f>SUM(L384,L393,L400,)</f>
        <v>596326</v>
      </c>
      <c r="M383" s="184"/>
      <c r="N383" s="184">
        <f>SUM(N384,N393,N400,)</f>
        <v>678000</v>
      </c>
      <c r="O383" s="184"/>
      <c r="P383" s="184">
        <f>SUM(P384,P393,P400,)</f>
        <v>520223</v>
      </c>
      <c r="Q383" s="184"/>
      <c r="R383" s="184">
        <f>SUM(R384,R393,R400,)</f>
        <v>-157777</v>
      </c>
      <c r="S383" s="184"/>
      <c r="T383" s="155">
        <f t="shared" si="24"/>
        <v>0.8723802081411846</v>
      </c>
      <c r="U383" s="155"/>
      <c r="V383" s="155">
        <f t="shared" si="23"/>
        <v>0.7672905604719764</v>
      </c>
      <c r="W383" s="155"/>
    </row>
    <row r="384" spans="1:23" ht="12.75">
      <c r="A384" s="29"/>
      <c r="B384" s="30"/>
      <c r="C384" s="27"/>
      <c r="D384" s="27">
        <v>614220</v>
      </c>
      <c r="E384" s="208" t="s">
        <v>138</v>
      </c>
      <c r="F384" s="208"/>
      <c r="G384" s="208"/>
      <c r="H384" s="208"/>
      <c r="I384" s="208"/>
      <c r="J384" s="208"/>
      <c r="K384" s="208"/>
      <c r="L384" s="184">
        <f>SUM(L385:L392)</f>
        <v>231216</v>
      </c>
      <c r="M384" s="184"/>
      <c r="N384" s="184">
        <f>SUM(N385,N392)</f>
        <v>511100</v>
      </c>
      <c r="O384" s="184"/>
      <c r="P384" s="184">
        <f>SUM(P385,P392)</f>
        <v>326254</v>
      </c>
      <c r="Q384" s="184"/>
      <c r="R384" s="184">
        <f>SUM(R385:S392)</f>
        <v>-184846</v>
      </c>
      <c r="S384" s="184"/>
      <c r="T384" s="255">
        <f aca="true" t="shared" si="25" ref="T384:T394">P384/L384</f>
        <v>1.41103556847277</v>
      </c>
      <c r="U384" s="155"/>
      <c r="V384" s="255">
        <f t="shared" si="23"/>
        <v>0.6383369203678341</v>
      </c>
      <c r="W384" s="155"/>
    </row>
    <row r="385" spans="1:23" ht="21.75" customHeight="1">
      <c r="A385" s="37" t="s">
        <v>257</v>
      </c>
      <c r="B385" s="30"/>
      <c r="C385" s="30"/>
      <c r="D385" s="63">
        <v>614229</v>
      </c>
      <c r="E385" s="328" t="s">
        <v>398</v>
      </c>
      <c r="F385" s="329"/>
      <c r="G385" s="329"/>
      <c r="H385" s="329"/>
      <c r="I385" s="329"/>
      <c r="J385" s="329"/>
      <c r="K385" s="330"/>
      <c r="L385" s="162">
        <v>16933</v>
      </c>
      <c r="M385" s="162"/>
      <c r="N385" s="137">
        <v>45000</v>
      </c>
      <c r="O385" s="138"/>
      <c r="P385" s="162">
        <v>55153</v>
      </c>
      <c r="Q385" s="162"/>
      <c r="R385" s="137">
        <f>P385-N385</f>
        <v>10153</v>
      </c>
      <c r="S385" s="138"/>
      <c r="T385" s="153">
        <f t="shared" si="25"/>
        <v>3.25713104588673</v>
      </c>
      <c r="U385" s="152"/>
      <c r="V385" s="153">
        <f t="shared" si="23"/>
        <v>1.2256222222222222</v>
      </c>
      <c r="W385" s="152"/>
    </row>
    <row r="386" spans="1:23" ht="12.75">
      <c r="A386" s="115"/>
      <c r="B386" s="6"/>
      <c r="C386" s="55"/>
      <c r="D386" s="52"/>
      <c r="E386" s="56"/>
      <c r="F386" s="56"/>
      <c r="G386" s="56"/>
      <c r="H386" s="56"/>
      <c r="I386" s="56"/>
      <c r="J386" s="56"/>
      <c r="K386" s="56"/>
      <c r="L386" s="44"/>
      <c r="M386" s="44"/>
      <c r="N386" s="44"/>
      <c r="O386" s="44"/>
      <c r="P386" s="44"/>
      <c r="Q386" s="44"/>
      <c r="R386" s="53"/>
      <c r="S386" s="44"/>
      <c r="T386" s="116"/>
      <c r="U386" s="44"/>
      <c r="V386" s="14"/>
      <c r="W386" s="12"/>
    </row>
    <row r="387" spans="1:23" ht="12.75">
      <c r="A387" s="8"/>
      <c r="B387" s="6"/>
      <c r="C387" s="55"/>
      <c r="D387" s="52"/>
      <c r="E387" s="56"/>
      <c r="F387" s="56"/>
      <c r="G387" s="56"/>
      <c r="H387" s="56"/>
      <c r="I387" s="56"/>
      <c r="J387" s="56"/>
      <c r="K387" s="56"/>
      <c r="L387" s="48" t="s">
        <v>241</v>
      </c>
      <c r="M387" s="57"/>
      <c r="N387" s="44"/>
      <c r="O387" s="44"/>
      <c r="P387" s="57"/>
      <c r="Q387" s="57"/>
      <c r="R387" s="58"/>
      <c r="S387" s="58"/>
      <c r="T387" s="58"/>
      <c r="U387" s="58"/>
      <c r="V387" s="59"/>
      <c r="W387" s="59"/>
    </row>
    <row r="388" spans="1:23" ht="12.75">
      <c r="A388" s="339" t="s">
        <v>232</v>
      </c>
      <c r="B388" s="132" t="s">
        <v>233</v>
      </c>
      <c r="C388" s="133" t="s">
        <v>234</v>
      </c>
      <c r="D388" s="132" t="s">
        <v>235</v>
      </c>
      <c r="E388" s="134" t="s">
        <v>349</v>
      </c>
      <c r="F388" s="134"/>
      <c r="G388" s="134"/>
      <c r="H388" s="134"/>
      <c r="I388" s="134"/>
      <c r="J388" s="134"/>
      <c r="K388" s="134"/>
      <c r="L388" s="132" t="s">
        <v>438</v>
      </c>
      <c r="M388" s="132"/>
      <c r="N388" s="132" t="s">
        <v>439</v>
      </c>
      <c r="O388" s="132"/>
      <c r="P388" s="132" t="s">
        <v>440</v>
      </c>
      <c r="Q388" s="132"/>
      <c r="R388" s="136" t="s">
        <v>441</v>
      </c>
      <c r="S388" s="136"/>
      <c r="T388" s="132" t="s">
        <v>103</v>
      </c>
      <c r="U388" s="132"/>
      <c r="V388" s="132" t="s">
        <v>104</v>
      </c>
      <c r="W388" s="132"/>
    </row>
    <row r="389" spans="1:23" ht="12.75">
      <c r="A389" s="340"/>
      <c r="B389" s="132"/>
      <c r="C389" s="133"/>
      <c r="D389" s="132"/>
      <c r="E389" s="134"/>
      <c r="F389" s="134"/>
      <c r="G389" s="134"/>
      <c r="H389" s="134"/>
      <c r="I389" s="134"/>
      <c r="J389" s="134"/>
      <c r="K389" s="134"/>
      <c r="L389" s="132"/>
      <c r="M389" s="132"/>
      <c r="N389" s="132"/>
      <c r="O389" s="132"/>
      <c r="P389" s="132"/>
      <c r="Q389" s="132"/>
      <c r="R389" s="136"/>
      <c r="S389" s="136"/>
      <c r="T389" s="132"/>
      <c r="U389" s="132"/>
      <c r="V389" s="132"/>
      <c r="W389" s="132"/>
    </row>
    <row r="390" spans="1:23" ht="12.75">
      <c r="A390" s="341"/>
      <c r="B390" s="132"/>
      <c r="C390" s="133"/>
      <c r="D390" s="132"/>
      <c r="E390" s="134"/>
      <c r="F390" s="134"/>
      <c r="G390" s="134"/>
      <c r="H390" s="134"/>
      <c r="I390" s="134"/>
      <c r="J390" s="134"/>
      <c r="K390" s="134"/>
      <c r="L390" s="132"/>
      <c r="M390" s="132"/>
      <c r="N390" s="132"/>
      <c r="O390" s="132"/>
      <c r="P390" s="132"/>
      <c r="Q390" s="132"/>
      <c r="R390" s="136"/>
      <c r="S390" s="136"/>
      <c r="T390" s="132"/>
      <c r="U390" s="132"/>
      <c r="V390" s="132"/>
      <c r="W390" s="132"/>
    </row>
    <row r="391" spans="1:23" ht="12.75">
      <c r="A391" s="54" t="s">
        <v>228</v>
      </c>
      <c r="B391" s="54" t="s">
        <v>229</v>
      </c>
      <c r="C391" s="54" t="s">
        <v>230</v>
      </c>
      <c r="D391" s="54" t="s">
        <v>231</v>
      </c>
      <c r="E391" s="163" t="s">
        <v>237</v>
      </c>
      <c r="F391" s="164"/>
      <c r="G391" s="164"/>
      <c r="H391" s="164"/>
      <c r="I391" s="164"/>
      <c r="J391" s="164"/>
      <c r="K391" s="164"/>
      <c r="L391" s="163" t="s">
        <v>238</v>
      </c>
      <c r="M391" s="164"/>
      <c r="N391" s="163" t="s">
        <v>239</v>
      </c>
      <c r="O391" s="164"/>
      <c r="P391" s="163" t="s">
        <v>240</v>
      </c>
      <c r="Q391" s="164"/>
      <c r="R391" s="163" t="s">
        <v>241</v>
      </c>
      <c r="S391" s="164"/>
      <c r="T391" s="163" t="s">
        <v>242</v>
      </c>
      <c r="U391" s="164"/>
      <c r="V391" s="163" t="s">
        <v>243</v>
      </c>
      <c r="W391" s="163"/>
    </row>
    <row r="392" spans="1:23" s="67" customFormat="1" ht="24.75" customHeight="1">
      <c r="A392" s="37" t="s">
        <v>259</v>
      </c>
      <c r="B392" s="50"/>
      <c r="C392" s="50"/>
      <c r="D392" s="88">
        <v>614229</v>
      </c>
      <c r="E392" s="248" t="s">
        <v>397</v>
      </c>
      <c r="F392" s="249"/>
      <c r="G392" s="249"/>
      <c r="H392" s="249"/>
      <c r="I392" s="249"/>
      <c r="J392" s="249"/>
      <c r="K392" s="250"/>
      <c r="L392" s="172">
        <v>214283</v>
      </c>
      <c r="M392" s="173"/>
      <c r="N392" s="172">
        <v>466100</v>
      </c>
      <c r="O392" s="173"/>
      <c r="P392" s="172">
        <v>271101</v>
      </c>
      <c r="Q392" s="173"/>
      <c r="R392" s="172">
        <f>P392-N392</f>
        <v>-194999</v>
      </c>
      <c r="S392" s="173"/>
      <c r="T392" s="159">
        <f t="shared" si="25"/>
        <v>1.2651540252843203</v>
      </c>
      <c r="U392" s="161"/>
      <c r="V392" s="159">
        <f>P392/N392</f>
        <v>0.5816369877708646</v>
      </c>
      <c r="W392" s="161"/>
    </row>
    <row r="393" spans="1:23" ht="12.75">
      <c r="A393" s="29"/>
      <c r="B393" s="30"/>
      <c r="C393" s="27"/>
      <c r="D393" s="27">
        <v>614230</v>
      </c>
      <c r="E393" s="208" t="s">
        <v>139</v>
      </c>
      <c r="F393" s="208"/>
      <c r="G393" s="208"/>
      <c r="H393" s="208"/>
      <c r="I393" s="208"/>
      <c r="J393" s="208"/>
      <c r="K393" s="208"/>
      <c r="L393" s="184">
        <f>SUM(L394:M399)</f>
        <v>116779</v>
      </c>
      <c r="M393" s="184"/>
      <c r="N393" s="184">
        <f>SUM(N394:O398,N399)</f>
        <v>126900</v>
      </c>
      <c r="O393" s="184"/>
      <c r="P393" s="184">
        <f>SUM(P394:Q399)</f>
        <v>150403</v>
      </c>
      <c r="Q393" s="184"/>
      <c r="R393" s="184">
        <f>SUM(R394:S399)</f>
        <v>23503</v>
      </c>
      <c r="S393" s="184"/>
      <c r="T393" s="155">
        <f t="shared" si="25"/>
        <v>1.2879284802918334</v>
      </c>
      <c r="U393" s="155"/>
      <c r="V393" s="155">
        <f t="shared" si="23"/>
        <v>1.1852088258471236</v>
      </c>
      <c r="W393" s="155"/>
    </row>
    <row r="394" spans="1:23" ht="25.5" customHeight="1">
      <c r="A394" s="37" t="s">
        <v>4</v>
      </c>
      <c r="B394" s="30"/>
      <c r="C394" s="27"/>
      <c r="D394" s="89">
        <v>614231</v>
      </c>
      <c r="E394" s="262" t="s">
        <v>380</v>
      </c>
      <c r="F394" s="263"/>
      <c r="G394" s="263"/>
      <c r="H394" s="263"/>
      <c r="I394" s="263"/>
      <c r="J394" s="263"/>
      <c r="K394" s="264"/>
      <c r="L394" s="172">
        <v>6924</v>
      </c>
      <c r="M394" s="173"/>
      <c r="N394" s="172">
        <v>13000</v>
      </c>
      <c r="O394" s="173"/>
      <c r="P394" s="172">
        <v>12432</v>
      </c>
      <c r="Q394" s="173"/>
      <c r="R394" s="172">
        <f aca="true" t="shared" si="26" ref="R394:R399">P394-N394</f>
        <v>-568</v>
      </c>
      <c r="S394" s="173"/>
      <c r="T394" s="265">
        <f t="shared" si="25"/>
        <v>1.7954939341421143</v>
      </c>
      <c r="U394" s="266"/>
      <c r="V394" s="183">
        <f>P394/N394</f>
        <v>0.9563076923076923</v>
      </c>
      <c r="W394" s="160"/>
    </row>
    <row r="395" spans="1:23" ht="16.5" customHeight="1">
      <c r="A395" s="37" t="s">
        <v>5</v>
      </c>
      <c r="B395" s="30"/>
      <c r="C395" s="30"/>
      <c r="D395" s="63">
        <v>614233</v>
      </c>
      <c r="E395" s="174" t="s">
        <v>427</v>
      </c>
      <c r="F395" s="175"/>
      <c r="G395" s="175"/>
      <c r="H395" s="175"/>
      <c r="I395" s="175"/>
      <c r="J395" s="175"/>
      <c r="K395" s="175"/>
      <c r="L395" s="162">
        <v>0</v>
      </c>
      <c r="M395" s="162"/>
      <c r="N395" s="162">
        <v>0</v>
      </c>
      <c r="O395" s="162"/>
      <c r="P395" s="162">
        <v>0</v>
      </c>
      <c r="Q395" s="162"/>
      <c r="R395" s="171">
        <f t="shared" si="26"/>
        <v>0</v>
      </c>
      <c r="S395" s="162"/>
      <c r="T395" s="153" t="s">
        <v>63</v>
      </c>
      <c r="U395" s="152"/>
      <c r="V395" s="151" t="s">
        <v>63</v>
      </c>
      <c r="W395" s="152"/>
    </row>
    <row r="396" spans="1:23" ht="15" customHeight="1">
      <c r="A396" s="37" t="s">
        <v>6</v>
      </c>
      <c r="B396" s="30"/>
      <c r="C396" s="30"/>
      <c r="D396" s="63">
        <v>614233</v>
      </c>
      <c r="E396" s="166" t="s">
        <v>428</v>
      </c>
      <c r="F396" s="167"/>
      <c r="G396" s="167"/>
      <c r="H396" s="167"/>
      <c r="I396" s="167"/>
      <c r="J396" s="167"/>
      <c r="K396" s="168"/>
      <c r="L396" s="137">
        <v>15588</v>
      </c>
      <c r="M396" s="138"/>
      <c r="N396" s="137">
        <v>20000</v>
      </c>
      <c r="O396" s="138"/>
      <c r="P396" s="137">
        <v>29674</v>
      </c>
      <c r="Q396" s="138"/>
      <c r="R396" s="156">
        <f t="shared" si="26"/>
        <v>9674</v>
      </c>
      <c r="S396" s="157"/>
      <c r="T396" s="140">
        <f>P396/L396</f>
        <v>1.903643828586092</v>
      </c>
      <c r="U396" s="150"/>
      <c r="V396" s="154">
        <f>P396/N396</f>
        <v>1.4837</v>
      </c>
      <c r="W396" s="150"/>
    </row>
    <row r="397" spans="1:23" ht="14.25" customHeight="1">
      <c r="A397" s="37" t="s">
        <v>7</v>
      </c>
      <c r="B397" s="30"/>
      <c r="C397" s="30"/>
      <c r="D397" s="63">
        <v>614234</v>
      </c>
      <c r="E397" s="166" t="s">
        <v>425</v>
      </c>
      <c r="F397" s="169"/>
      <c r="G397" s="169"/>
      <c r="H397" s="169"/>
      <c r="I397" s="169"/>
      <c r="J397" s="169"/>
      <c r="K397" s="170"/>
      <c r="L397" s="137">
        <v>91417</v>
      </c>
      <c r="M397" s="138"/>
      <c r="N397" s="137">
        <v>83900</v>
      </c>
      <c r="O397" s="138"/>
      <c r="P397" s="137">
        <v>99900</v>
      </c>
      <c r="Q397" s="138"/>
      <c r="R397" s="156">
        <f t="shared" si="26"/>
        <v>16000</v>
      </c>
      <c r="S397" s="157"/>
      <c r="T397" s="140">
        <f>P397/L397</f>
        <v>1.0927945568110964</v>
      </c>
      <c r="U397" s="150"/>
      <c r="V397" s="154">
        <f>P397/N397</f>
        <v>1.1907032181168058</v>
      </c>
      <c r="W397" s="150"/>
    </row>
    <row r="398" spans="1:23" ht="12" customHeight="1">
      <c r="A398" s="37" t="s">
        <v>8</v>
      </c>
      <c r="B398" s="30"/>
      <c r="C398" s="30"/>
      <c r="D398" s="63">
        <v>614234</v>
      </c>
      <c r="E398" s="261" t="s">
        <v>426</v>
      </c>
      <c r="F398" s="175"/>
      <c r="G398" s="175"/>
      <c r="H398" s="175"/>
      <c r="I398" s="175"/>
      <c r="J398" s="175"/>
      <c r="K398" s="175"/>
      <c r="L398" s="162">
        <v>2850</v>
      </c>
      <c r="M398" s="162"/>
      <c r="N398" s="162">
        <v>10000</v>
      </c>
      <c r="O398" s="162"/>
      <c r="P398" s="162">
        <v>8397</v>
      </c>
      <c r="Q398" s="162"/>
      <c r="R398" s="171">
        <f t="shared" si="26"/>
        <v>-1603</v>
      </c>
      <c r="S398" s="162"/>
      <c r="T398" s="152">
        <f>P398/L398</f>
        <v>2.946315789473684</v>
      </c>
      <c r="U398" s="152"/>
      <c r="V398" s="152">
        <f t="shared" si="23"/>
        <v>0.8397</v>
      </c>
      <c r="W398" s="152"/>
    </row>
    <row r="399" spans="1:23" s="62" customFormat="1" ht="16.5" customHeight="1">
      <c r="A399" s="37" t="s">
        <v>9</v>
      </c>
      <c r="B399" s="30"/>
      <c r="C399" s="30"/>
      <c r="D399" s="63">
        <v>614239</v>
      </c>
      <c r="E399" s="333" t="s">
        <v>381</v>
      </c>
      <c r="F399" s="334"/>
      <c r="G399" s="334"/>
      <c r="H399" s="334"/>
      <c r="I399" s="334"/>
      <c r="J399" s="334"/>
      <c r="K399" s="335"/>
      <c r="L399" s="137">
        <v>0</v>
      </c>
      <c r="M399" s="138"/>
      <c r="N399" s="137">
        <v>0</v>
      </c>
      <c r="O399" s="138"/>
      <c r="P399" s="137">
        <v>0</v>
      </c>
      <c r="Q399" s="138"/>
      <c r="R399" s="156">
        <f t="shared" si="26"/>
        <v>0</v>
      </c>
      <c r="S399" s="157"/>
      <c r="T399" s="203" t="s">
        <v>63</v>
      </c>
      <c r="U399" s="150"/>
      <c r="V399" s="140" t="s">
        <v>63</v>
      </c>
      <c r="W399" s="150"/>
    </row>
    <row r="400" spans="1:23" ht="12.75">
      <c r="A400" s="37"/>
      <c r="B400" s="30"/>
      <c r="C400" s="27"/>
      <c r="D400" s="27">
        <v>614240</v>
      </c>
      <c r="E400" s="208" t="s">
        <v>140</v>
      </c>
      <c r="F400" s="208"/>
      <c r="G400" s="208"/>
      <c r="H400" s="208"/>
      <c r="I400" s="208"/>
      <c r="J400" s="208"/>
      <c r="K400" s="208"/>
      <c r="L400" s="184">
        <f>SUM(L401:M402)</f>
        <v>248331</v>
      </c>
      <c r="M400" s="184"/>
      <c r="N400" s="184">
        <f>SUM(N401:O402)</f>
        <v>40000</v>
      </c>
      <c r="O400" s="184"/>
      <c r="P400" s="184">
        <f>SUM(P401:Q402)</f>
        <v>43566</v>
      </c>
      <c r="Q400" s="184"/>
      <c r="R400" s="233">
        <f>SUM(R401:S402)</f>
        <v>3566</v>
      </c>
      <c r="S400" s="184"/>
      <c r="T400" s="155">
        <f aca="true" t="shared" si="27" ref="T400:T407">P400/L400</f>
        <v>0.17543520543146043</v>
      </c>
      <c r="U400" s="155"/>
      <c r="V400" s="155">
        <f t="shared" si="23"/>
        <v>1.08915</v>
      </c>
      <c r="W400" s="155"/>
    </row>
    <row r="401" spans="1:23" ht="12.75">
      <c r="A401" s="37" t="s">
        <v>10</v>
      </c>
      <c r="B401" s="30"/>
      <c r="C401" s="27"/>
      <c r="D401" s="34">
        <v>614241</v>
      </c>
      <c r="E401" s="243" t="s">
        <v>185</v>
      </c>
      <c r="F401" s="243"/>
      <c r="G401" s="243"/>
      <c r="H401" s="243"/>
      <c r="I401" s="243"/>
      <c r="J401" s="243"/>
      <c r="K401" s="243"/>
      <c r="L401" s="162">
        <v>238377</v>
      </c>
      <c r="M401" s="162"/>
      <c r="N401" s="162">
        <v>35000</v>
      </c>
      <c r="O401" s="162"/>
      <c r="P401" s="162">
        <v>34182</v>
      </c>
      <c r="Q401" s="162"/>
      <c r="R401" s="171">
        <f>P401-N401</f>
        <v>-818</v>
      </c>
      <c r="S401" s="162"/>
      <c r="T401" s="204">
        <f t="shared" si="27"/>
        <v>0.14339470670408638</v>
      </c>
      <c r="U401" s="204"/>
      <c r="V401" s="153">
        <f t="shared" si="23"/>
        <v>0.9766285714285714</v>
      </c>
      <c r="W401" s="152"/>
    </row>
    <row r="402" spans="1:23" ht="12.75">
      <c r="A402" s="37" t="s">
        <v>11</v>
      </c>
      <c r="B402" s="30"/>
      <c r="C402" s="30"/>
      <c r="D402" s="34">
        <v>614243</v>
      </c>
      <c r="E402" s="219" t="s">
        <v>141</v>
      </c>
      <c r="F402" s="219"/>
      <c r="G402" s="219"/>
      <c r="H402" s="219"/>
      <c r="I402" s="219"/>
      <c r="J402" s="219"/>
      <c r="K402" s="219"/>
      <c r="L402" s="162">
        <v>9954</v>
      </c>
      <c r="M402" s="162"/>
      <c r="N402" s="162">
        <v>5000</v>
      </c>
      <c r="O402" s="162"/>
      <c r="P402" s="162">
        <v>9384</v>
      </c>
      <c r="Q402" s="162"/>
      <c r="R402" s="171">
        <f>P402-N402</f>
        <v>4384</v>
      </c>
      <c r="S402" s="162"/>
      <c r="T402" s="152">
        <f t="shared" si="27"/>
        <v>0.9427365883062085</v>
      </c>
      <c r="U402" s="152"/>
      <c r="V402" s="152">
        <f t="shared" si="23"/>
        <v>1.8768</v>
      </c>
      <c r="W402" s="152"/>
    </row>
    <row r="403" spans="1:23" ht="12.75">
      <c r="A403" s="26" t="s">
        <v>260</v>
      </c>
      <c r="B403" s="30"/>
      <c r="C403" s="27">
        <v>614300</v>
      </c>
      <c r="D403" s="30"/>
      <c r="E403" s="208" t="s">
        <v>142</v>
      </c>
      <c r="F403" s="208"/>
      <c r="G403" s="208"/>
      <c r="H403" s="208"/>
      <c r="I403" s="208"/>
      <c r="J403" s="208"/>
      <c r="K403" s="208"/>
      <c r="L403" s="184">
        <f>SUM(L404,L414)</f>
        <v>98148</v>
      </c>
      <c r="M403" s="184"/>
      <c r="N403" s="184">
        <f>SUM(N404,N414)</f>
        <v>247600</v>
      </c>
      <c r="O403" s="184"/>
      <c r="P403" s="239">
        <f>SUM(P404,P414)</f>
        <v>255803</v>
      </c>
      <c r="Q403" s="239"/>
      <c r="R403" s="184">
        <f>SUM(R404,R414)</f>
        <v>7694</v>
      </c>
      <c r="S403" s="184"/>
      <c r="T403" s="155">
        <f t="shared" si="27"/>
        <v>2.606298651016832</v>
      </c>
      <c r="U403" s="155"/>
      <c r="V403" s="155">
        <f aca="true" t="shared" si="28" ref="V403:V417">P403/N403</f>
        <v>1.0331300484652666</v>
      </c>
      <c r="W403" s="155"/>
    </row>
    <row r="404" spans="1:23" ht="12.75">
      <c r="A404" s="29"/>
      <c r="B404" s="30"/>
      <c r="C404" s="27"/>
      <c r="D404" s="28">
        <v>614310</v>
      </c>
      <c r="E404" s="208" t="s">
        <v>142</v>
      </c>
      <c r="F404" s="208"/>
      <c r="G404" s="208"/>
      <c r="H404" s="208"/>
      <c r="I404" s="208"/>
      <c r="J404" s="208"/>
      <c r="K404" s="208"/>
      <c r="L404" s="184">
        <f>SUM(L405,L406:M413)</f>
        <v>92648</v>
      </c>
      <c r="M404" s="184"/>
      <c r="N404" s="184">
        <f>SUM(N405,N406:O413)</f>
        <v>242100</v>
      </c>
      <c r="O404" s="184"/>
      <c r="P404" s="239">
        <f>SUM(P405:Q413)</f>
        <v>250303</v>
      </c>
      <c r="Q404" s="239"/>
      <c r="R404" s="184">
        <f>SUM(R405,R406:S411)</f>
        <v>7694</v>
      </c>
      <c r="S404" s="184"/>
      <c r="T404" s="155">
        <f t="shared" si="27"/>
        <v>2.7016557292116397</v>
      </c>
      <c r="U404" s="155"/>
      <c r="V404" s="155">
        <f t="shared" si="28"/>
        <v>1.033882693102024</v>
      </c>
      <c r="W404" s="155"/>
    </row>
    <row r="405" spans="1:23" ht="12.75">
      <c r="A405" s="37" t="s">
        <v>263</v>
      </c>
      <c r="B405" s="30"/>
      <c r="C405" s="27"/>
      <c r="D405" s="46">
        <v>614311</v>
      </c>
      <c r="E405" s="248" t="s">
        <v>403</v>
      </c>
      <c r="F405" s="249"/>
      <c r="G405" s="249"/>
      <c r="H405" s="249"/>
      <c r="I405" s="249"/>
      <c r="J405" s="249"/>
      <c r="K405" s="250"/>
      <c r="L405" s="172">
        <v>27161</v>
      </c>
      <c r="M405" s="173"/>
      <c r="N405" s="172">
        <v>70000</v>
      </c>
      <c r="O405" s="173"/>
      <c r="P405" s="172">
        <v>75027</v>
      </c>
      <c r="Q405" s="173"/>
      <c r="R405" s="172">
        <f aca="true" t="shared" si="29" ref="R405:R413">P405-N405</f>
        <v>5027</v>
      </c>
      <c r="S405" s="173"/>
      <c r="T405" s="183">
        <f t="shared" si="27"/>
        <v>2.7623062479290157</v>
      </c>
      <c r="U405" s="160"/>
      <c r="V405" s="183">
        <f t="shared" si="28"/>
        <v>1.0718142857142856</v>
      </c>
      <c r="W405" s="160"/>
    </row>
    <row r="406" spans="1:23" ht="12.75">
      <c r="A406" s="37" t="s">
        <v>269</v>
      </c>
      <c r="B406" s="30"/>
      <c r="C406" s="30"/>
      <c r="D406" s="34">
        <v>614311</v>
      </c>
      <c r="E406" s="219" t="s">
        <v>153</v>
      </c>
      <c r="F406" s="219"/>
      <c r="G406" s="219"/>
      <c r="H406" s="219"/>
      <c r="I406" s="219"/>
      <c r="J406" s="219"/>
      <c r="K406" s="219"/>
      <c r="L406" s="229">
        <v>58092</v>
      </c>
      <c r="M406" s="229"/>
      <c r="N406" s="162">
        <v>84000</v>
      </c>
      <c r="O406" s="162"/>
      <c r="P406" s="229">
        <v>81408</v>
      </c>
      <c r="Q406" s="229"/>
      <c r="R406" s="171">
        <f t="shared" si="29"/>
        <v>-2592</v>
      </c>
      <c r="S406" s="162"/>
      <c r="T406" s="152">
        <f t="shared" si="27"/>
        <v>1.4013633546787854</v>
      </c>
      <c r="U406" s="152"/>
      <c r="V406" s="152">
        <f t="shared" si="28"/>
        <v>0.9691428571428572</v>
      </c>
      <c r="W406" s="152"/>
    </row>
    <row r="407" spans="1:23" ht="12.75">
      <c r="A407" s="37" t="s">
        <v>270</v>
      </c>
      <c r="B407" s="30"/>
      <c r="C407" s="30"/>
      <c r="D407" s="34">
        <v>614311</v>
      </c>
      <c r="E407" s="219" t="s">
        <v>143</v>
      </c>
      <c r="F407" s="219"/>
      <c r="G407" s="219"/>
      <c r="H407" s="219"/>
      <c r="I407" s="219"/>
      <c r="J407" s="219"/>
      <c r="K407" s="219"/>
      <c r="L407" s="229">
        <v>1276</v>
      </c>
      <c r="M407" s="229"/>
      <c r="N407" s="162">
        <v>7000</v>
      </c>
      <c r="O407" s="162"/>
      <c r="P407" s="229">
        <v>8398</v>
      </c>
      <c r="Q407" s="229"/>
      <c r="R407" s="171">
        <f t="shared" si="29"/>
        <v>1398</v>
      </c>
      <c r="S407" s="162"/>
      <c r="T407" s="152">
        <f t="shared" si="27"/>
        <v>6.581504702194358</v>
      </c>
      <c r="U407" s="152"/>
      <c r="V407" s="152">
        <f t="shared" si="28"/>
        <v>1.1997142857142857</v>
      </c>
      <c r="W407" s="152"/>
    </row>
    <row r="408" spans="1:23" ht="12.75">
      <c r="A408" s="37" t="s">
        <v>271</v>
      </c>
      <c r="B408" s="30"/>
      <c r="C408" s="30"/>
      <c r="D408" s="34">
        <v>614311</v>
      </c>
      <c r="E408" s="219" t="s">
        <v>144</v>
      </c>
      <c r="F408" s="219"/>
      <c r="G408" s="219"/>
      <c r="H408" s="219"/>
      <c r="I408" s="219"/>
      <c r="J408" s="219"/>
      <c r="K408" s="219"/>
      <c r="L408" s="229">
        <v>0</v>
      </c>
      <c r="M408" s="229"/>
      <c r="N408" s="162">
        <v>7000</v>
      </c>
      <c r="O408" s="162"/>
      <c r="P408" s="229">
        <v>6881</v>
      </c>
      <c r="Q408" s="229"/>
      <c r="R408" s="171">
        <f t="shared" si="29"/>
        <v>-119</v>
      </c>
      <c r="S408" s="162"/>
      <c r="T408" s="205" t="s">
        <v>63</v>
      </c>
      <c r="U408" s="152"/>
      <c r="V408" s="153">
        <f t="shared" si="28"/>
        <v>0.983</v>
      </c>
      <c r="W408" s="152"/>
    </row>
    <row r="409" spans="1:23" ht="12.75">
      <c r="A409" s="37" t="s">
        <v>272</v>
      </c>
      <c r="B409" s="30"/>
      <c r="C409" s="30"/>
      <c r="D409" s="34">
        <v>614311</v>
      </c>
      <c r="E409" s="219" t="s">
        <v>190</v>
      </c>
      <c r="F409" s="219"/>
      <c r="G409" s="219"/>
      <c r="H409" s="219"/>
      <c r="I409" s="219"/>
      <c r="J409" s="219"/>
      <c r="K409" s="219"/>
      <c r="L409" s="229">
        <v>6119</v>
      </c>
      <c r="M409" s="229"/>
      <c r="N409" s="162">
        <v>50000</v>
      </c>
      <c r="O409" s="162"/>
      <c r="P409" s="229">
        <v>54700</v>
      </c>
      <c r="Q409" s="229"/>
      <c r="R409" s="171">
        <f t="shared" si="29"/>
        <v>4700</v>
      </c>
      <c r="S409" s="162"/>
      <c r="T409" s="152">
        <f>P409/L409</f>
        <v>8.939369177970256</v>
      </c>
      <c r="U409" s="152"/>
      <c r="V409" s="152">
        <f t="shared" si="28"/>
        <v>1.094</v>
      </c>
      <c r="W409" s="152"/>
    </row>
    <row r="410" spans="1:23" ht="12.75">
      <c r="A410" s="37" t="s">
        <v>273</v>
      </c>
      <c r="B410" s="30"/>
      <c r="C410" s="30"/>
      <c r="D410" s="34">
        <v>614311</v>
      </c>
      <c r="E410" s="243" t="s">
        <v>455</v>
      </c>
      <c r="F410" s="219"/>
      <c r="G410" s="219"/>
      <c r="H410" s="219"/>
      <c r="I410" s="219"/>
      <c r="J410" s="219"/>
      <c r="K410" s="219"/>
      <c r="L410" s="162">
        <v>0</v>
      </c>
      <c r="M410" s="162"/>
      <c r="N410" s="162">
        <v>4100</v>
      </c>
      <c r="O410" s="162"/>
      <c r="P410" s="162">
        <v>4100</v>
      </c>
      <c r="Q410" s="162"/>
      <c r="R410" s="171">
        <f t="shared" si="29"/>
        <v>0</v>
      </c>
      <c r="S410" s="162"/>
      <c r="T410" s="171" t="s">
        <v>63</v>
      </c>
      <c r="U410" s="162"/>
      <c r="V410" s="205">
        <f t="shared" si="28"/>
        <v>1</v>
      </c>
      <c r="W410" s="152"/>
    </row>
    <row r="411" spans="1:23" ht="12.75">
      <c r="A411" s="29" t="s">
        <v>180</v>
      </c>
      <c r="B411" s="30"/>
      <c r="C411" s="30"/>
      <c r="D411" s="34">
        <v>614311</v>
      </c>
      <c r="E411" s="219" t="s">
        <v>154</v>
      </c>
      <c r="F411" s="219"/>
      <c r="G411" s="219"/>
      <c r="H411" s="219"/>
      <c r="I411" s="219"/>
      <c r="J411" s="219"/>
      <c r="K411" s="219"/>
      <c r="L411" s="162">
        <v>0</v>
      </c>
      <c r="M411" s="162"/>
      <c r="N411" s="162">
        <v>1000</v>
      </c>
      <c r="O411" s="162"/>
      <c r="P411" s="162">
        <v>280</v>
      </c>
      <c r="Q411" s="162"/>
      <c r="R411" s="171">
        <f t="shared" si="29"/>
        <v>-720</v>
      </c>
      <c r="S411" s="162"/>
      <c r="T411" s="171" t="s">
        <v>63</v>
      </c>
      <c r="U411" s="162"/>
      <c r="V411" s="205">
        <f t="shared" si="28"/>
        <v>0.28</v>
      </c>
      <c r="W411" s="152"/>
    </row>
    <row r="412" spans="1:23" ht="12.75">
      <c r="A412" s="37" t="s">
        <v>181</v>
      </c>
      <c r="B412" s="30"/>
      <c r="C412" s="30"/>
      <c r="D412" s="34">
        <v>614311</v>
      </c>
      <c r="E412" s="196" t="s">
        <v>448</v>
      </c>
      <c r="F412" s="186"/>
      <c r="G412" s="186"/>
      <c r="H412" s="186"/>
      <c r="I412" s="186"/>
      <c r="J412" s="186"/>
      <c r="K412" s="187"/>
      <c r="L412" s="137">
        <v>0</v>
      </c>
      <c r="M412" s="138"/>
      <c r="N412" s="137">
        <v>6000</v>
      </c>
      <c r="O412" s="138"/>
      <c r="P412" s="137">
        <v>6000</v>
      </c>
      <c r="Q412" s="138"/>
      <c r="R412" s="156">
        <f t="shared" si="29"/>
        <v>0</v>
      </c>
      <c r="S412" s="157"/>
      <c r="T412" s="269" t="s">
        <v>63</v>
      </c>
      <c r="U412" s="157"/>
      <c r="V412" s="159">
        <f t="shared" si="28"/>
        <v>1</v>
      </c>
      <c r="W412" s="161"/>
    </row>
    <row r="413" spans="1:23" ht="12.75">
      <c r="A413" s="95" t="s">
        <v>433</v>
      </c>
      <c r="B413" s="30"/>
      <c r="C413" s="30"/>
      <c r="D413" s="34">
        <v>614311</v>
      </c>
      <c r="E413" s="185" t="s">
        <v>429</v>
      </c>
      <c r="F413" s="186"/>
      <c r="G413" s="186"/>
      <c r="H413" s="186"/>
      <c r="I413" s="186"/>
      <c r="J413" s="186"/>
      <c r="K413" s="187"/>
      <c r="L413" s="137">
        <v>0</v>
      </c>
      <c r="M413" s="138"/>
      <c r="N413" s="137">
        <v>13000</v>
      </c>
      <c r="O413" s="138"/>
      <c r="P413" s="137">
        <v>13509</v>
      </c>
      <c r="Q413" s="138"/>
      <c r="R413" s="156">
        <f t="shared" si="29"/>
        <v>509</v>
      </c>
      <c r="S413" s="157"/>
      <c r="T413" s="158" t="s">
        <v>63</v>
      </c>
      <c r="U413" s="157"/>
      <c r="V413" s="159">
        <f t="shared" si="28"/>
        <v>1.039153846153846</v>
      </c>
      <c r="W413" s="161"/>
    </row>
    <row r="414" spans="1:23" ht="12.75" customHeight="1">
      <c r="A414" s="29"/>
      <c r="B414" s="30"/>
      <c r="C414" s="27"/>
      <c r="D414" s="28">
        <v>614320</v>
      </c>
      <c r="E414" s="208" t="s">
        <v>145</v>
      </c>
      <c r="F414" s="208"/>
      <c r="G414" s="208"/>
      <c r="H414" s="208"/>
      <c r="I414" s="208"/>
      <c r="J414" s="208"/>
      <c r="K414" s="208"/>
      <c r="L414" s="184">
        <f>SUM(L415)</f>
        <v>5500</v>
      </c>
      <c r="M414" s="184"/>
      <c r="N414" s="184">
        <f>SUM(N415)</f>
        <v>5500</v>
      </c>
      <c r="O414" s="184"/>
      <c r="P414" s="184">
        <f>SUM(P415)</f>
        <v>5500</v>
      </c>
      <c r="Q414" s="184"/>
      <c r="R414" s="184">
        <f>SUM(R415)</f>
        <v>0</v>
      </c>
      <c r="S414" s="184"/>
      <c r="T414" s="155">
        <f>P414/L414</f>
        <v>1</v>
      </c>
      <c r="U414" s="155"/>
      <c r="V414" s="152">
        <f t="shared" si="28"/>
        <v>1</v>
      </c>
      <c r="W414" s="152"/>
    </row>
    <row r="415" spans="1:23" ht="12.75">
      <c r="A415" s="85" t="s">
        <v>457</v>
      </c>
      <c r="B415" s="30"/>
      <c r="C415" s="30"/>
      <c r="D415" s="34">
        <v>614323</v>
      </c>
      <c r="E415" s="219" t="s">
        <v>146</v>
      </c>
      <c r="F415" s="219"/>
      <c r="G415" s="219"/>
      <c r="H415" s="219"/>
      <c r="I415" s="219"/>
      <c r="J415" s="219"/>
      <c r="K415" s="219"/>
      <c r="L415" s="162">
        <v>5500</v>
      </c>
      <c r="M415" s="162"/>
      <c r="N415" s="162">
        <v>5500</v>
      </c>
      <c r="O415" s="162"/>
      <c r="P415" s="162">
        <v>5500</v>
      </c>
      <c r="Q415" s="162"/>
      <c r="R415" s="171">
        <f>P415-N415</f>
        <v>0</v>
      </c>
      <c r="S415" s="162"/>
      <c r="T415" s="152">
        <f>P415/L415</f>
        <v>1</v>
      </c>
      <c r="U415" s="152"/>
      <c r="V415" s="152">
        <f t="shared" si="28"/>
        <v>1</v>
      </c>
      <c r="W415" s="152"/>
    </row>
    <row r="416" spans="1:23" ht="12.75">
      <c r="A416" s="26" t="s">
        <v>274</v>
      </c>
      <c r="B416" s="84"/>
      <c r="C416" s="27">
        <v>614400</v>
      </c>
      <c r="D416" s="30"/>
      <c r="E416" s="208" t="s">
        <v>186</v>
      </c>
      <c r="F416" s="208"/>
      <c r="G416" s="208"/>
      <c r="H416" s="208"/>
      <c r="I416" s="208"/>
      <c r="J416" s="208"/>
      <c r="K416" s="208"/>
      <c r="L416" s="184">
        <f>SUM(L417:M419)</f>
        <v>3478</v>
      </c>
      <c r="M416" s="184"/>
      <c r="N416" s="184">
        <f>SUM(N417:O419)</f>
        <v>10000</v>
      </c>
      <c r="O416" s="184"/>
      <c r="P416" s="184">
        <f>SUM(P417:Q419)</f>
        <v>10000</v>
      </c>
      <c r="Q416" s="184"/>
      <c r="R416" s="184">
        <f>SUM(R417:S419)</f>
        <v>0</v>
      </c>
      <c r="S416" s="184"/>
      <c r="T416" s="155">
        <f>P416/L416</f>
        <v>2.875215641173088</v>
      </c>
      <c r="U416" s="155"/>
      <c r="V416" s="155">
        <f t="shared" si="28"/>
        <v>1</v>
      </c>
      <c r="W416" s="155"/>
    </row>
    <row r="417" spans="1:23" ht="12.75">
      <c r="A417" s="87" t="s">
        <v>278</v>
      </c>
      <c r="B417" s="30"/>
      <c r="C417" s="27"/>
      <c r="D417" s="34">
        <v>614411</v>
      </c>
      <c r="E417" s="243" t="s">
        <v>187</v>
      </c>
      <c r="F417" s="243"/>
      <c r="G417" s="243"/>
      <c r="H417" s="243"/>
      <c r="I417" s="243"/>
      <c r="J417" s="243"/>
      <c r="K417" s="243"/>
      <c r="L417" s="162">
        <v>3478</v>
      </c>
      <c r="M417" s="162"/>
      <c r="N417" s="162">
        <v>10000</v>
      </c>
      <c r="O417" s="162"/>
      <c r="P417" s="162">
        <v>10000</v>
      </c>
      <c r="Q417" s="162"/>
      <c r="R417" s="383">
        <f>P417-N417</f>
        <v>0</v>
      </c>
      <c r="S417" s="229"/>
      <c r="T417" s="205">
        <f>P417/L417</f>
        <v>2.875215641173088</v>
      </c>
      <c r="U417" s="152"/>
      <c r="V417" s="153">
        <f t="shared" si="28"/>
        <v>1</v>
      </c>
      <c r="W417" s="152"/>
    </row>
    <row r="418" spans="1:23" ht="12.75">
      <c r="A418" s="72" t="s">
        <v>279</v>
      </c>
      <c r="B418" s="30"/>
      <c r="C418" s="27"/>
      <c r="D418" s="34">
        <v>614423</v>
      </c>
      <c r="E418" s="243" t="s">
        <v>188</v>
      </c>
      <c r="F418" s="243"/>
      <c r="G418" s="243"/>
      <c r="H418" s="243"/>
      <c r="I418" s="243"/>
      <c r="J418" s="243"/>
      <c r="K418" s="243"/>
      <c r="L418" s="162">
        <v>0</v>
      </c>
      <c r="M418" s="162"/>
      <c r="N418" s="162">
        <v>0</v>
      </c>
      <c r="O418" s="162"/>
      <c r="P418" s="162">
        <v>0</v>
      </c>
      <c r="Q418" s="162"/>
      <c r="R418" s="383">
        <f>P418-N418</f>
        <v>0</v>
      </c>
      <c r="S418" s="229"/>
      <c r="T418" s="151" t="s">
        <v>63</v>
      </c>
      <c r="U418" s="152"/>
      <c r="V418" s="153" t="s">
        <v>63</v>
      </c>
      <c r="W418" s="152"/>
    </row>
    <row r="419" spans="1:23" ht="12.75">
      <c r="A419" s="72" t="s">
        <v>280</v>
      </c>
      <c r="B419" s="30"/>
      <c r="C419" s="27"/>
      <c r="D419" s="34">
        <v>614429</v>
      </c>
      <c r="E419" s="243" t="s">
        <v>382</v>
      </c>
      <c r="F419" s="243"/>
      <c r="G419" s="243"/>
      <c r="H419" s="243"/>
      <c r="I419" s="243"/>
      <c r="J419" s="243"/>
      <c r="K419" s="243"/>
      <c r="L419" s="137">
        <v>0</v>
      </c>
      <c r="M419" s="138"/>
      <c r="N419" s="137">
        <v>0</v>
      </c>
      <c r="O419" s="138"/>
      <c r="P419" s="137">
        <v>0</v>
      </c>
      <c r="Q419" s="138"/>
      <c r="R419" s="381">
        <f>P419-N419</f>
        <v>0</v>
      </c>
      <c r="S419" s="382"/>
      <c r="T419" s="156" t="s">
        <v>63</v>
      </c>
      <c r="U419" s="157"/>
      <c r="V419" s="159" t="s">
        <v>63</v>
      </c>
      <c r="W419" s="165"/>
    </row>
    <row r="420" spans="1:23" ht="12.75">
      <c r="A420" s="76" t="s">
        <v>281</v>
      </c>
      <c r="B420" s="30"/>
      <c r="C420" s="27">
        <v>614500</v>
      </c>
      <c r="D420" s="30"/>
      <c r="E420" s="208" t="s">
        <v>147</v>
      </c>
      <c r="F420" s="208"/>
      <c r="G420" s="208"/>
      <c r="H420" s="208"/>
      <c r="I420" s="208"/>
      <c r="J420" s="208"/>
      <c r="K420" s="208"/>
      <c r="L420" s="184">
        <f>SUM(L421)</f>
        <v>0</v>
      </c>
      <c r="M420" s="184"/>
      <c r="N420" s="184">
        <f>SUM(N421)</f>
        <v>67500</v>
      </c>
      <c r="O420" s="184"/>
      <c r="P420" s="239">
        <f>SUM(P421)</f>
        <v>61226</v>
      </c>
      <c r="Q420" s="239"/>
      <c r="R420" s="184">
        <f>SUM(R421)</f>
        <v>-6274</v>
      </c>
      <c r="S420" s="184"/>
      <c r="T420" s="255" t="s">
        <v>63</v>
      </c>
      <c r="U420" s="155"/>
      <c r="V420" s="255">
        <f>P420/N420</f>
        <v>0.9070518518518519</v>
      </c>
      <c r="W420" s="155"/>
    </row>
    <row r="421" spans="1:23" ht="12.75">
      <c r="A421" s="29"/>
      <c r="B421" s="30"/>
      <c r="C421" s="27"/>
      <c r="D421" s="28">
        <v>614510</v>
      </c>
      <c r="E421" s="208" t="s">
        <v>147</v>
      </c>
      <c r="F421" s="208"/>
      <c r="G421" s="208"/>
      <c r="H421" s="208"/>
      <c r="I421" s="208"/>
      <c r="J421" s="208"/>
      <c r="K421" s="208"/>
      <c r="L421" s="184">
        <f>SUM(L428)</f>
        <v>0</v>
      </c>
      <c r="M421" s="184"/>
      <c r="N421" s="184">
        <f>SUM(N428)</f>
        <v>67500</v>
      </c>
      <c r="O421" s="184"/>
      <c r="P421" s="239">
        <f>SUM(P428)</f>
        <v>61226</v>
      </c>
      <c r="Q421" s="239"/>
      <c r="R421" s="184">
        <f>SUM(R428)</f>
        <v>-6274</v>
      </c>
      <c r="S421" s="184"/>
      <c r="T421" s="255" t="s">
        <v>63</v>
      </c>
      <c r="U421" s="155"/>
      <c r="V421" s="255">
        <f>P421/N421</f>
        <v>0.9070518518518519</v>
      </c>
      <c r="W421" s="155"/>
    </row>
    <row r="422" spans="1:23" ht="12.75">
      <c r="A422" s="68"/>
      <c r="B422" s="6"/>
      <c r="C422" s="6"/>
      <c r="D422" s="102"/>
      <c r="E422" s="103"/>
      <c r="F422" s="103"/>
      <c r="G422" s="103"/>
      <c r="H422" s="103"/>
      <c r="I422" s="103"/>
      <c r="J422" s="103"/>
      <c r="K422" s="103"/>
      <c r="L422" s="104"/>
      <c r="M422" s="104"/>
      <c r="N422" s="104"/>
      <c r="O422" s="104"/>
      <c r="P422" s="104"/>
      <c r="Q422" s="104"/>
      <c r="R422" s="105"/>
      <c r="S422" s="105"/>
      <c r="T422" s="106"/>
      <c r="U422" s="107"/>
      <c r="V422" s="106"/>
      <c r="W422" s="107"/>
    </row>
    <row r="423" spans="1:23" ht="12.75">
      <c r="A423" s="8"/>
      <c r="B423" s="6"/>
      <c r="C423" s="6"/>
      <c r="D423" s="52"/>
      <c r="E423" s="43"/>
      <c r="F423" s="43"/>
      <c r="G423" s="43"/>
      <c r="H423" s="43"/>
      <c r="I423" s="43"/>
      <c r="J423" s="43"/>
      <c r="K423" s="43"/>
      <c r="L423" s="48" t="s">
        <v>242</v>
      </c>
      <c r="M423" s="44"/>
      <c r="N423" s="44"/>
      <c r="O423" s="44"/>
      <c r="P423" s="44"/>
      <c r="Q423" s="44"/>
      <c r="R423" s="53"/>
      <c r="S423" s="44"/>
      <c r="T423" s="53"/>
      <c r="U423" s="44"/>
      <c r="V423" s="14"/>
      <c r="W423" s="12"/>
    </row>
    <row r="424" spans="1:23" ht="12.75">
      <c r="A424" s="339" t="s">
        <v>232</v>
      </c>
      <c r="B424" s="132" t="s">
        <v>233</v>
      </c>
      <c r="C424" s="133" t="s">
        <v>234</v>
      </c>
      <c r="D424" s="132" t="s">
        <v>235</v>
      </c>
      <c r="E424" s="134" t="s">
        <v>349</v>
      </c>
      <c r="F424" s="134"/>
      <c r="G424" s="134"/>
      <c r="H424" s="134"/>
      <c r="I424" s="134"/>
      <c r="J424" s="134"/>
      <c r="K424" s="134"/>
      <c r="L424" s="132" t="s">
        <v>438</v>
      </c>
      <c r="M424" s="132"/>
      <c r="N424" s="132" t="s">
        <v>439</v>
      </c>
      <c r="O424" s="132"/>
      <c r="P424" s="132" t="s">
        <v>440</v>
      </c>
      <c r="Q424" s="132"/>
      <c r="R424" s="136" t="s">
        <v>441</v>
      </c>
      <c r="S424" s="136"/>
      <c r="T424" s="132" t="s">
        <v>103</v>
      </c>
      <c r="U424" s="132"/>
      <c r="V424" s="132" t="s">
        <v>104</v>
      </c>
      <c r="W424" s="132"/>
    </row>
    <row r="425" spans="1:23" ht="12.75">
      <c r="A425" s="340"/>
      <c r="B425" s="132"/>
      <c r="C425" s="133"/>
      <c r="D425" s="132"/>
      <c r="E425" s="134"/>
      <c r="F425" s="134"/>
      <c r="G425" s="134"/>
      <c r="H425" s="134"/>
      <c r="I425" s="134"/>
      <c r="J425" s="134"/>
      <c r="K425" s="134"/>
      <c r="L425" s="132"/>
      <c r="M425" s="132"/>
      <c r="N425" s="132"/>
      <c r="O425" s="132"/>
      <c r="P425" s="132"/>
      <c r="Q425" s="132"/>
      <c r="R425" s="136"/>
      <c r="S425" s="136"/>
      <c r="T425" s="132"/>
      <c r="U425" s="132"/>
      <c r="V425" s="132"/>
      <c r="W425" s="132"/>
    </row>
    <row r="426" spans="1:23" ht="12.75">
      <c r="A426" s="341"/>
      <c r="B426" s="132"/>
      <c r="C426" s="133"/>
      <c r="D426" s="132"/>
      <c r="E426" s="134"/>
      <c r="F426" s="134"/>
      <c r="G426" s="134"/>
      <c r="H426" s="134"/>
      <c r="I426" s="134"/>
      <c r="J426" s="134"/>
      <c r="K426" s="134"/>
      <c r="L426" s="132"/>
      <c r="M426" s="132"/>
      <c r="N426" s="132"/>
      <c r="O426" s="132"/>
      <c r="P426" s="132"/>
      <c r="Q426" s="132"/>
      <c r="R426" s="136"/>
      <c r="S426" s="136"/>
      <c r="T426" s="132"/>
      <c r="U426" s="132"/>
      <c r="V426" s="132"/>
      <c r="W426" s="132"/>
    </row>
    <row r="427" spans="1:23" ht="12.75">
      <c r="A427" s="54" t="s">
        <v>228</v>
      </c>
      <c r="B427" s="54" t="s">
        <v>229</v>
      </c>
      <c r="C427" s="54" t="s">
        <v>230</v>
      </c>
      <c r="D427" s="54" t="s">
        <v>231</v>
      </c>
      <c r="E427" s="163" t="s">
        <v>237</v>
      </c>
      <c r="F427" s="164"/>
      <c r="G427" s="164"/>
      <c r="H427" s="164"/>
      <c r="I427" s="164"/>
      <c r="J427" s="164"/>
      <c r="K427" s="164"/>
      <c r="L427" s="163" t="s">
        <v>238</v>
      </c>
      <c r="M427" s="164"/>
      <c r="N427" s="163" t="s">
        <v>239</v>
      </c>
      <c r="O427" s="164"/>
      <c r="P427" s="163" t="s">
        <v>240</v>
      </c>
      <c r="Q427" s="164"/>
      <c r="R427" s="163" t="s">
        <v>241</v>
      </c>
      <c r="S427" s="164"/>
      <c r="T427" s="163" t="s">
        <v>242</v>
      </c>
      <c r="U427" s="164"/>
      <c r="V427" s="163" t="s">
        <v>243</v>
      </c>
      <c r="W427" s="163"/>
    </row>
    <row r="428" spans="1:23" ht="12.75">
      <c r="A428" s="37" t="s">
        <v>289</v>
      </c>
      <c r="B428" s="30"/>
      <c r="C428" s="30"/>
      <c r="D428" s="34">
        <v>614515</v>
      </c>
      <c r="E428" s="219" t="s">
        <v>148</v>
      </c>
      <c r="F428" s="219"/>
      <c r="G428" s="219"/>
      <c r="H428" s="219"/>
      <c r="I428" s="219"/>
      <c r="J428" s="219"/>
      <c r="K428" s="219"/>
      <c r="L428" s="229">
        <v>0</v>
      </c>
      <c r="M428" s="229"/>
      <c r="N428" s="162">
        <v>67500</v>
      </c>
      <c r="O428" s="162"/>
      <c r="P428" s="229">
        <v>61226</v>
      </c>
      <c r="Q428" s="229"/>
      <c r="R428" s="171">
        <f>P428-N428</f>
        <v>-6274</v>
      </c>
      <c r="S428" s="162"/>
      <c r="T428" s="151" t="s">
        <v>63</v>
      </c>
      <c r="U428" s="152"/>
      <c r="V428" s="205">
        <f>P428/N428</f>
        <v>0.9070518518518519</v>
      </c>
      <c r="W428" s="152"/>
    </row>
    <row r="429" spans="1:23" ht="12.75">
      <c r="A429" s="65" t="s">
        <v>293</v>
      </c>
      <c r="B429" s="30"/>
      <c r="C429" s="27">
        <v>614800</v>
      </c>
      <c r="D429" s="30"/>
      <c r="E429" s="208" t="s">
        <v>149</v>
      </c>
      <c r="F429" s="208"/>
      <c r="G429" s="208"/>
      <c r="H429" s="208"/>
      <c r="I429" s="208"/>
      <c r="J429" s="208"/>
      <c r="K429" s="208"/>
      <c r="L429" s="184">
        <f>SUM(L430,L433)</f>
        <v>8096</v>
      </c>
      <c r="M429" s="184"/>
      <c r="N429" s="184">
        <f>SUM(N430)</f>
        <v>16000</v>
      </c>
      <c r="O429" s="184"/>
      <c r="P429" s="184">
        <f>SUM(P430,P433)</f>
        <v>6823</v>
      </c>
      <c r="Q429" s="184"/>
      <c r="R429" s="184">
        <f>SUM(R430,R433)</f>
        <v>-9177</v>
      </c>
      <c r="S429" s="184"/>
      <c r="T429" s="155">
        <f>P429/L429</f>
        <v>0.8427618577075099</v>
      </c>
      <c r="U429" s="155"/>
      <c r="V429" s="255">
        <f>P429/N429</f>
        <v>0.4264375</v>
      </c>
      <c r="W429" s="155"/>
    </row>
    <row r="430" spans="1:23" ht="12.75">
      <c r="A430" s="29"/>
      <c r="B430" s="30"/>
      <c r="C430" s="27"/>
      <c r="D430" s="28">
        <v>614810</v>
      </c>
      <c r="E430" s="208" t="s">
        <v>149</v>
      </c>
      <c r="F430" s="208"/>
      <c r="G430" s="208"/>
      <c r="H430" s="208"/>
      <c r="I430" s="208"/>
      <c r="J430" s="208"/>
      <c r="K430" s="208"/>
      <c r="L430" s="184">
        <f>SUM(L431:M432)</f>
        <v>8096</v>
      </c>
      <c r="M430" s="184"/>
      <c r="N430" s="184">
        <f>SUM(N431:O432)</f>
        <v>16000</v>
      </c>
      <c r="O430" s="184"/>
      <c r="P430" s="239">
        <f>SUM(P431:Q432)</f>
        <v>6823</v>
      </c>
      <c r="Q430" s="239"/>
      <c r="R430" s="184">
        <f>SUM(R431:S432)</f>
        <v>-9177</v>
      </c>
      <c r="S430" s="184"/>
      <c r="T430" s="155">
        <f>P430/L430</f>
        <v>0.8427618577075099</v>
      </c>
      <c r="U430" s="155"/>
      <c r="V430" s="255">
        <f>P430/N430</f>
        <v>0.4264375</v>
      </c>
      <c r="W430" s="155"/>
    </row>
    <row r="431" spans="1:23" ht="12.75">
      <c r="A431" s="37" t="s">
        <v>297</v>
      </c>
      <c r="B431" s="30"/>
      <c r="C431" s="30"/>
      <c r="D431" s="34">
        <v>614811</v>
      </c>
      <c r="E431" s="219" t="s">
        <v>150</v>
      </c>
      <c r="F431" s="219"/>
      <c r="G431" s="219"/>
      <c r="H431" s="219"/>
      <c r="I431" s="219"/>
      <c r="J431" s="219"/>
      <c r="K431" s="219"/>
      <c r="L431" s="229">
        <v>4517</v>
      </c>
      <c r="M431" s="229"/>
      <c r="N431" s="162">
        <v>2000</v>
      </c>
      <c r="O431" s="162"/>
      <c r="P431" s="229">
        <v>1766</v>
      </c>
      <c r="Q431" s="229"/>
      <c r="R431" s="171">
        <f>P431-N431</f>
        <v>-234</v>
      </c>
      <c r="S431" s="162"/>
      <c r="T431" s="152">
        <f>P431/L431</f>
        <v>0.3909674562762896</v>
      </c>
      <c r="U431" s="152"/>
      <c r="V431" s="205">
        <f>P431/N431</f>
        <v>0.883</v>
      </c>
      <c r="W431" s="152"/>
    </row>
    <row r="432" spans="1:23" ht="12.75">
      <c r="A432" s="37" t="s">
        <v>298</v>
      </c>
      <c r="B432" s="30"/>
      <c r="C432" s="30"/>
      <c r="D432" s="34">
        <v>614817</v>
      </c>
      <c r="E432" s="245" t="s">
        <v>385</v>
      </c>
      <c r="F432" s="186"/>
      <c r="G432" s="186"/>
      <c r="H432" s="186"/>
      <c r="I432" s="186"/>
      <c r="J432" s="186"/>
      <c r="K432" s="187"/>
      <c r="L432" s="137">
        <v>3579</v>
      </c>
      <c r="M432" s="138"/>
      <c r="N432" s="137">
        <v>14000</v>
      </c>
      <c r="O432" s="138"/>
      <c r="P432" s="148">
        <v>5057</v>
      </c>
      <c r="Q432" s="138"/>
      <c r="R432" s="156">
        <f>P432-N432</f>
        <v>-8943</v>
      </c>
      <c r="S432" s="157"/>
      <c r="T432" s="203">
        <f>P432/L432</f>
        <v>1.4129645152277173</v>
      </c>
      <c r="U432" s="150"/>
      <c r="V432" s="159">
        <f>P432/N432</f>
        <v>0.3612142857142857</v>
      </c>
      <c r="W432" s="150"/>
    </row>
    <row r="433" spans="1:23" ht="12.75">
      <c r="A433" s="37" t="s">
        <v>383</v>
      </c>
      <c r="B433" s="30"/>
      <c r="C433" s="30"/>
      <c r="D433" s="28">
        <v>614820</v>
      </c>
      <c r="E433" s="208" t="s">
        <v>354</v>
      </c>
      <c r="F433" s="208"/>
      <c r="G433" s="208"/>
      <c r="H433" s="208"/>
      <c r="I433" s="208"/>
      <c r="J433" s="208"/>
      <c r="K433" s="208"/>
      <c r="L433" s="184">
        <f>SUM(L434)</f>
        <v>0</v>
      </c>
      <c r="M433" s="184"/>
      <c r="N433" s="184">
        <f>SUM(N434)</f>
        <v>0</v>
      </c>
      <c r="O433" s="184"/>
      <c r="P433" s="184">
        <f>SUM(P434)</f>
        <v>0</v>
      </c>
      <c r="Q433" s="184"/>
      <c r="R433" s="233">
        <f>SUM(R434)</f>
        <v>0</v>
      </c>
      <c r="S433" s="184"/>
      <c r="T433" s="233" t="s">
        <v>63</v>
      </c>
      <c r="U433" s="184"/>
      <c r="V433" s="255" t="s">
        <v>63</v>
      </c>
      <c r="W433" s="155"/>
    </row>
    <row r="434" spans="1:23" ht="12.75">
      <c r="A434" s="37" t="s">
        <v>384</v>
      </c>
      <c r="B434" s="30"/>
      <c r="C434" s="30"/>
      <c r="D434" s="34">
        <v>614822</v>
      </c>
      <c r="E434" s="219" t="s">
        <v>355</v>
      </c>
      <c r="F434" s="219"/>
      <c r="G434" s="219"/>
      <c r="H434" s="219"/>
      <c r="I434" s="219"/>
      <c r="J434" s="219"/>
      <c r="K434" s="219"/>
      <c r="L434" s="162">
        <v>0</v>
      </c>
      <c r="M434" s="162"/>
      <c r="N434" s="162">
        <v>0</v>
      </c>
      <c r="O434" s="162"/>
      <c r="P434" s="162">
        <v>0</v>
      </c>
      <c r="Q434" s="162"/>
      <c r="R434" s="162">
        <f>P434-N434</f>
        <v>0</v>
      </c>
      <c r="S434" s="162"/>
      <c r="T434" s="171" t="s">
        <v>63</v>
      </c>
      <c r="U434" s="162"/>
      <c r="V434" s="153" t="s">
        <v>63</v>
      </c>
      <c r="W434" s="152"/>
    </row>
    <row r="435" spans="1:23" ht="12.75">
      <c r="A435" s="23" t="s">
        <v>182</v>
      </c>
      <c r="B435" s="25">
        <v>615000</v>
      </c>
      <c r="C435" s="36"/>
      <c r="D435" s="33"/>
      <c r="E435" s="189" t="s">
        <v>210</v>
      </c>
      <c r="F435" s="189"/>
      <c r="G435" s="189"/>
      <c r="H435" s="189"/>
      <c r="I435" s="189"/>
      <c r="J435" s="189"/>
      <c r="K435" s="189"/>
      <c r="L435" s="207">
        <f>SUM(L436)</f>
        <v>0</v>
      </c>
      <c r="M435" s="207"/>
      <c r="N435" s="207">
        <f>SUM(N436)</f>
        <v>0</v>
      </c>
      <c r="O435" s="207"/>
      <c r="P435" s="207">
        <f>SUM(P436)</f>
        <v>0</v>
      </c>
      <c r="Q435" s="207"/>
      <c r="R435" s="207">
        <f>SUM(R436)</f>
        <v>0</v>
      </c>
      <c r="S435" s="207"/>
      <c r="T435" s="338" t="s">
        <v>63</v>
      </c>
      <c r="U435" s="232"/>
      <c r="V435" s="338" t="s">
        <v>63</v>
      </c>
      <c r="W435" s="232"/>
    </row>
    <row r="436" spans="1:23" ht="12.75">
      <c r="A436" s="26" t="s">
        <v>246</v>
      </c>
      <c r="B436" s="30"/>
      <c r="C436" s="27">
        <v>615100</v>
      </c>
      <c r="D436" s="30"/>
      <c r="E436" s="208" t="s">
        <v>151</v>
      </c>
      <c r="F436" s="208"/>
      <c r="G436" s="208"/>
      <c r="H436" s="208"/>
      <c r="I436" s="208"/>
      <c r="J436" s="208"/>
      <c r="K436" s="208"/>
      <c r="L436" s="184">
        <f>SUM(L437)</f>
        <v>0</v>
      </c>
      <c r="M436" s="184"/>
      <c r="N436" s="184">
        <f>SUM(N437)</f>
        <v>0</v>
      </c>
      <c r="O436" s="184"/>
      <c r="P436" s="184">
        <f>SUM(P437)</f>
        <v>0</v>
      </c>
      <c r="Q436" s="184"/>
      <c r="R436" s="184">
        <f>SUM(R437)</f>
        <v>0</v>
      </c>
      <c r="S436" s="184"/>
      <c r="T436" s="255" t="s">
        <v>63</v>
      </c>
      <c r="U436" s="155"/>
      <c r="V436" s="255" t="s">
        <v>63</v>
      </c>
      <c r="W436" s="155"/>
    </row>
    <row r="437" spans="1:23" ht="12.75">
      <c r="A437" s="70" t="s">
        <v>250</v>
      </c>
      <c r="B437" s="30"/>
      <c r="C437" s="30"/>
      <c r="D437" s="34">
        <v>615117</v>
      </c>
      <c r="E437" s="219" t="s">
        <v>152</v>
      </c>
      <c r="F437" s="219"/>
      <c r="G437" s="219"/>
      <c r="H437" s="219"/>
      <c r="I437" s="219"/>
      <c r="J437" s="219"/>
      <c r="K437" s="219"/>
      <c r="L437" s="162">
        <v>0</v>
      </c>
      <c r="M437" s="162"/>
      <c r="N437" s="162">
        <v>0</v>
      </c>
      <c r="O437" s="162"/>
      <c r="P437" s="162">
        <v>0</v>
      </c>
      <c r="Q437" s="162"/>
      <c r="R437" s="171">
        <f>P437-N437</f>
        <v>0</v>
      </c>
      <c r="S437" s="162"/>
      <c r="T437" s="151" t="s">
        <v>63</v>
      </c>
      <c r="U437" s="152"/>
      <c r="V437" s="205" t="s">
        <v>63</v>
      </c>
      <c r="W437" s="152"/>
    </row>
    <row r="438" spans="1:23" ht="12.75">
      <c r="A438" s="23" t="s">
        <v>191</v>
      </c>
      <c r="B438" s="25">
        <v>616000</v>
      </c>
      <c r="C438" s="33"/>
      <c r="D438" s="51"/>
      <c r="E438" s="240" t="s">
        <v>386</v>
      </c>
      <c r="F438" s="241"/>
      <c r="G438" s="241"/>
      <c r="H438" s="241"/>
      <c r="I438" s="241"/>
      <c r="J438" s="241"/>
      <c r="K438" s="242"/>
      <c r="L438" s="176">
        <f>SUM(L439:M440)</f>
        <v>59140</v>
      </c>
      <c r="M438" s="177"/>
      <c r="N438" s="176">
        <f>SUM(N439:O440)</f>
        <v>18900</v>
      </c>
      <c r="O438" s="177"/>
      <c r="P438" s="176">
        <f>SUM(P439:Q440)</f>
        <v>18802</v>
      </c>
      <c r="Q438" s="177"/>
      <c r="R438" s="374">
        <f>SUM(R440)</f>
        <v>-49</v>
      </c>
      <c r="S438" s="375"/>
      <c r="T438" s="384">
        <f>P438/L438</f>
        <v>0.31792357118701386</v>
      </c>
      <c r="U438" s="385"/>
      <c r="V438" s="379">
        <f>P438/N438</f>
        <v>0.9948148148148148</v>
      </c>
      <c r="W438" s="380"/>
    </row>
    <row r="439" spans="1:23" s="121" customFormat="1" ht="12.75">
      <c r="A439" s="118"/>
      <c r="B439" s="119"/>
      <c r="C439" s="119"/>
      <c r="D439" s="120">
        <v>616331</v>
      </c>
      <c r="E439" s="420" t="s">
        <v>449</v>
      </c>
      <c r="F439" s="421"/>
      <c r="G439" s="421"/>
      <c r="H439" s="421"/>
      <c r="I439" s="421"/>
      <c r="J439" s="421"/>
      <c r="K439" s="422"/>
      <c r="L439" s="251">
        <v>0</v>
      </c>
      <c r="M439" s="252"/>
      <c r="N439" s="251">
        <v>15100</v>
      </c>
      <c r="O439" s="252"/>
      <c r="P439" s="251">
        <v>15051</v>
      </c>
      <c r="Q439" s="252"/>
      <c r="R439" s="253">
        <f>SUM(R441)</f>
        <v>0</v>
      </c>
      <c r="S439" s="254"/>
      <c r="T439" s="372" t="s">
        <v>63</v>
      </c>
      <c r="U439" s="373"/>
      <c r="V439" s="377">
        <f>P439/N439</f>
        <v>0.9967549668874173</v>
      </c>
      <c r="W439" s="378"/>
    </row>
    <row r="440" spans="1:23" ht="12.75">
      <c r="A440" s="37" t="s">
        <v>250</v>
      </c>
      <c r="B440" s="30"/>
      <c r="C440" s="30"/>
      <c r="D440" s="34">
        <v>616331</v>
      </c>
      <c r="E440" s="196" t="s">
        <v>450</v>
      </c>
      <c r="F440" s="186"/>
      <c r="G440" s="186"/>
      <c r="H440" s="186"/>
      <c r="I440" s="186"/>
      <c r="J440" s="186"/>
      <c r="K440" s="187"/>
      <c r="L440" s="137">
        <v>59140</v>
      </c>
      <c r="M440" s="138"/>
      <c r="N440" s="137">
        <v>3800</v>
      </c>
      <c r="O440" s="138"/>
      <c r="P440" s="137">
        <v>3751</v>
      </c>
      <c r="Q440" s="138"/>
      <c r="R440" s="156">
        <f>P440-N440</f>
        <v>-49</v>
      </c>
      <c r="S440" s="157"/>
      <c r="T440" s="142">
        <f>P440/L440</f>
        <v>0.06342576936083869</v>
      </c>
      <c r="U440" s="376"/>
      <c r="V440" s="203">
        <f>P440/N440</f>
        <v>0.9871052631578947</v>
      </c>
      <c r="W440" s="165"/>
    </row>
    <row r="441" spans="1:23" ht="12.75">
      <c r="A441" s="23" t="s">
        <v>199</v>
      </c>
      <c r="B441" s="25">
        <v>820000</v>
      </c>
      <c r="C441" s="33"/>
      <c r="D441" s="33"/>
      <c r="E441" s="189" t="s">
        <v>192</v>
      </c>
      <c r="F441" s="189"/>
      <c r="G441" s="189"/>
      <c r="H441" s="189"/>
      <c r="I441" s="189"/>
      <c r="J441" s="189"/>
      <c r="K441" s="189"/>
      <c r="L441" s="207">
        <f>SUM(L442,L450)</f>
        <v>0</v>
      </c>
      <c r="M441" s="207"/>
      <c r="N441" s="207">
        <f>SUM(N442,N450)</f>
        <v>0</v>
      </c>
      <c r="O441" s="207"/>
      <c r="P441" s="207">
        <f>SUM(P442,P450)</f>
        <v>0</v>
      </c>
      <c r="Q441" s="207"/>
      <c r="R441" s="207">
        <f>SUM(R442,R450)</f>
        <v>0</v>
      </c>
      <c r="S441" s="207"/>
      <c r="T441" s="338" t="s">
        <v>63</v>
      </c>
      <c r="U441" s="232"/>
      <c r="V441" s="338" t="s">
        <v>63</v>
      </c>
      <c r="W441" s="232"/>
    </row>
    <row r="442" spans="1:23" ht="12.75">
      <c r="A442" s="26" t="s">
        <v>246</v>
      </c>
      <c r="B442" s="30"/>
      <c r="C442" s="27">
        <v>821000</v>
      </c>
      <c r="D442" s="30"/>
      <c r="E442" s="208" t="s">
        <v>193</v>
      </c>
      <c r="F442" s="208"/>
      <c r="G442" s="208"/>
      <c r="H442" s="208"/>
      <c r="I442" s="208"/>
      <c r="J442" s="208"/>
      <c r="K442" s="208"/>
      <c r="L442" s="184">
        <f>SUM(L443:M449)</f>
        <v>0</v>
      </c>
      <c r="M442" s="184"/>
      <c r="N442" s="184">
        <f>SUM(N443:O449)</f>
        <v>0</v>
      </c>
      <c r="O442" s="184"/>
      <c r="P442" s="184">
        <f>SUM(P443:Q449)</f>
        <v>0</v>
      </c>
      <c r="Q442" s="184"/>
      <c r="R442" s="184">
        <f>SUM(R443:S449)</f>
        <v>0</v>
      </c>
      <c r="S442" s="184"/>
      <c r="T442" s="233" t="s">
        <v>63</v>
      </c>
      <c r="U442" s="184"/>
      <c r="V442" s="255" t="s">
        <v>63</v>
      </c>
      <c r="W442" s="155"/>
    </row>
    <row r="443" spans="1:23" ht="12.75">
      <c r="A443" s="78" t="s">
        <v>250</v>
      </c>
      <c r="B443" s="30"/>
      <c r="C443" s="27"/>
      <c r="D443" s="34">
        <v>821311</v>
      </c>
      <c r="E443" s="243" t="s">
        <v>207</v>
      </c>
      <c r="F443" s="243"/>
      <c r="G443" s="243"/>
      <c r="H443" s="243"/>
      <c r="I443" s="243"/>
      <c r="J443" s="243"/>
      <c r="K443" s="243"/>
      <c r="L443" s="244">
        <v>0</v>
      </c>
      <c r="M443" s="244"/>
      <c r="N443" s="244">
        <v>0</v>
      </c>
      <c r="O443" s="244"/>
      <c r="P443" s="244">
        <v>0</v>
      </c>
      <c r="Q443" s="244"/>
      <c r="R443" s="171">
        <f aca="true" t="shared" si="30" ref="R443:R449">P443-N443</f>
        <v>0</v>
      </c>
      <c r="S443" s="162"/>
      <c r="T443" s="271" t="s">
        <v>63</v>
      </c>
      <c r="U443" s="244"/>
      <c r="V443" s="153" t="s">
        <v>63</v>
      </c>
      <c r="W443" s="152"/>
    </row>
    <row r="444" spans="1:23" ht="12.75">
      <c r="A444" s="78" t="s">
        <v>251</v>
      </c>
      <c r="B444" s="30"/>
      <c r="C444" s="27"/>
      <c r="D444" s="34">
        <v>821312</v>
      </c>
      <c r="E444" s="243" t="s">
        <v>194</v>
      </c>
      <c r="F444" s="243"/>
      <c r="G444" s="243"/>
      <c r="H444" s="243"/>
      <c r="I444" s="243"/>
      <c r="J444" s="243"/>
      <c r="K444" s="243"/>
      <c r="L444" s="162">
        <v>0</v>
      </c>
      <c r="M444" s="162"/>
      <c r="N444" s="162">
        <v>0</v>
      </c>
      <c r="O444" s="162"/>
      <c r="P444" s="162">
        <v>0</v>
      </c>
      <c r="Q444" s="162"/>
      <c r="R444" s="171">
        <f t="shared" si="30"/>
        <v>0</v>
      </c>
      <c r="S444" s="162"/>
      <c r="T444" s="271" t="s">
        <v>63</v>
      </c>
      <c r="U444" s="162"/>
      <c r="V444" s="153" t="s">
        <v>63</v>
      </c>
      <c r="W444" s="152"/>
    </row>
    <row r="445" spans="1:23" ht="12.75">
      <c r="A445" s="78" t="s">
        <v>253</v>
      </c>
      <c r="B445" s="30"/>
      <c r="C445" s="27"/>
      <c r="D445" s="34">
        <v>821321</v>
      </c>
      <c r="E445" s="243" t="s">
        <v>195</v>
      </c>
      <c r="F445" s="243"/>
      <c r="G445" s="243"/>
      <c r="H445" s="243"/>
      <c r="I445" s="243"/>
      <c r="J445" s="243"/>
      <c r="K445" s="243"/>
      <c r="L445" s="162">
        <v>0</v>
      </c>
      <c r="M445" s="162"/>
      <c r="N445" s="162">
        <v>0</v>
      </c>
      <c r="O445" s="162"/>
      <c r="P445" s="162">
        <v>0</v>
      </c>
      <c r="Q445" s="162"/>
      <c r="R445" s="171">
        <f t="shared" si="30"/>
        <v>0</v>
      </c>
      <c r="S445" s="162"/>
      <c r="T445" s="271" t="s">
        <v>63</v>
      </c>
      <c r="U445" s="162"/>
      <c r="V445" s="153" t="s">
        <v>63</v>
      </c>
      <c r="W445" s="152"/>
    </row>
    <row r="446" spans="1:23" ht="12.75">
      <c r="A446" s="78" t="s">
        <v>313</v>
      </c>
      <c r="B446" s="30"/>
      <c r="C446" s="27"/>
      <c r="D446" s="34">
        <v>821372</v>
      </c>
      <c r="E446" s="196" t="s">
        <v>367</v>
      </c>
      <c r="F446" s="237"/>
      <c r="G446" s="237"/>
      <c r="H446" s="237"/>
      <c r="I446" s="237"/>
      <c r="J446" s="237"/>
      <c r="K446" s="238"/>
      <c r="L446" s="137">
        <v>0</v>
      </c>
      <c r="M446" s="138"/>
      <c r="N446" s="137">
        <v>0</v>
      </c>
      <c r="O446" s="138"/>
      <c r="P446" s="137">
        <v>0</v>
      </c>
      <c r="Q446" s="138"/>
      <c r="R446" s="156">
        <f t="shared" si="30"/>
        <v>0</v>
      </c>
      <c r="S446" s="157"/>
      <c r="T446" s="269" t="s">
        <v>63</v>
      </c>
      <c r="U446" s="157"/>
      <c r="V446" s="203" t="s">
        <v>63</v>
      </c>
      <c r="W446" s="165"/>
    </row>
    <row r="447" spans="1:23" ht="12.75">
      <c r="A447" s="37" t="s">
        <v>314</v>
      </c>
      <c r="B447" s="30"/>
      <c r="C447" s="27"/>
      <c r="D447" s="34">
        <v>821512</v>
      </c>
      <c r="E447" s="243" t="s">
        <v>196</v>
      </c>
      <c r="F447" s="243"/>
      <c r="G447" s="243"/>
      <c r="H447" s="243"/>
      <c r="I447" s="243"/>
      <c r="J447" s="243"/>
      <c r="K447" s="243"/>
      <c r="L447" s="162">
        <v>0</v>
      </c>
      <c r="M447" s="162"/>
      <c r="N447" s="162">
        <v>0</v>
      </c>
      <c r="O447" s="162"/>
      <c r="P447" s="162">
        <v>0</v>
      </c>
      <c r="Q447" s="162"/>
      <c r="R447" s="171">
        <f t="shared" si="30"/>
        <v>0</v>
      </c>
      <c r="S447" s="162"/>
      <c r="T447" s="271" t="s">
        <v>63</v>
      </c>
      <c r="U447" s="162"/>
      <c r="V447" s="153" t="s">
        <v>63</v>
      </c>
      <c r="W447" s="152"/>
    </row>
    <row r="448" spans="1:23" ht="12.75">
      <c r="A448" s="37" t="s">
        <v>315</v>
      </c>
      <c r="B448" s="30"/>
      <c r="C448" s="27"/>
      <c r="D448" s="34">
        <v>821612</v>
      </c>
      <c r="E448" s="243" t="s">
        <v>208</v>
      </c>
      <c r="F448" s="243"/>
      <c r="G448" s="243"/>
      <c r="H448" s="243"/>
      <c r="I448" s="243"/>
      <c r="J448" s="243"/>
      <c r="K448" s="243"/>
      <c r="L448" s="162">
        <v>0</v>
      </c>
      <c r="M448" s="162"/>
      <c r="N448" s="162">
        <v>0</v>
      </c>
      <c r="O448" s="162"/>
      <c r="P448" s="162">
        <v>0</v>
      </c>
      <c r="Q448" s="162"/>
      <c r="R448" s="171">
        <f t="shared" si="30"/>
        <v>0</v>
      </c>
      <c r="S448" s="162"/>
      <c r="T448" s="171" t="s">
        <v>63</v>
      </c>
      <c r="U448" s="162"/>
      <c r="V448" s="153" t="s">
        <v>63</v>
      </c>
      <c r="W448" s="152"/>
    </row>
    <row r="449" spans="1:23" ht="12.75">
      <c r="A449" s="78" t="s">
        <v>316</v>
      </c>
      <c r="B449" s="30"/>
      <c r="C449" s="27"/>
      <c r="D449" s="34">
        <v>821624</v>
      </c>
      <c r="E449" s="243" t="s">
        <v>197</v>
      </c>
      <c r="F449" s="243"/>
      <c r="G449" s="243"/>
      <c r="H449" s="243"/>
      <c r="I449" s="243"/>
      <c r="J449" s="243"/>
      <c r="K449" s="243"/>
      <c r="L449" s="162">
        <v>0</v>
      </c>
      <c r="M449" s="162"/>
      <c r="N449" s="162">
        <v>0</v>
      </c>
      <c r="O449" s="162"/>
      <c r="P449" s="162">
        <v>0</v>
      </c>
      <c r="Q449" s="162"/>
      <c r="R449" s="171">
        <f t="shared" si="30"/>
        <v>0</v>
      </c>
      <c r="S449" s="162"/>
      <c r="T449" s="271" t="s">
        <v>63</v>
      </c>
      <c r="U449" s="162"/>
      <c r="V449" s="153" t="s">
        <v>63</v>
      </c>
      <c r="W449" s="152"/>
    </row>
    <row r="450" spans="1:23" ht="12.75">
      <c r="A450" s="26" t="s">
        <v>254</v>
      </c>
      <c r="B450" s="30"/>
      <c r="C450" s="27">
        <v>823000</v>
      </c>
      <c r="D450" s="34"/>
      <c r="E450" s="234" t="s">
        <v>387</v>
      </c>
      <c r="F450" s="235"/>
      <c r="G450" s="235"/>
      <c r="H450" s="235"/>
      <c r="I450" s="235"/>
      <c r="J450" s="235"/>
      <c r="K450" s="236"/>
      <c r="L450" s="197">
        <f>SUM(L451,L452)</f>
        <v>0</v>
      </c>
      <c r="M450" s="198"/>
      <c r="N450" s="197">
        <f>SUM(N451,N452)</f>
        <v>0</v>
      </c>
      <c r="O450" s="198"/>
      <c r="P450" s="197">
        <f>SUM(P451,P452)</f>
        <v>0</v>
      </c>
      <c r="Q450" s="198"/>
      <c r="R450" s="194">
        <f>SUM(R451,R452)</f>
        <v>0</v>
      </c>
      <c r="S450" s="195"/>
      <c r="T450" s="194" t="s">
        <v>63</v>
      </c>
      <c r="U450" s="195"/>
      <c r="V450" s="265" t="s">
        <v>63</v>
      </c>
      <c r="W450" s="361"/>
    </row>
    <row r="451" spans="1:23" ht="12.75">
      <c r="A451" s="78" t="s">
        <v>257</v>
      </c>
      <c r="B451" s="30"/>
      <c r="C451" s="27"/>
      <c r="D451" s="34">
        <v>823332</v>
      </c>
      <c r="E451" s="243" t="s">
        <v>388</v>
      </c>
      <c r="F451" s="243"/>
      <c r="G451" s="243"/>
      <c r="H451" s="243"/>
      <c r="I451" s="243"/>
      <c r="J451" s="243"/>
      <c r="K451" s="243"/>
      <c r="L451" s="162">
        <v>0</v>
      </c>
      <c r="M451" s="162"/>
      <c r="N451" s="162">
        <v>0</v>
      </c>
      <c r="O451" s="162"/>
      <c r="P451" s="137">
        <v>0</v>
      </c>
      <c r="Q451" s="138"/>
      <c r="R451" s="156">
        <f>P451-N451</f>
        <v>0</v>
      </c>
      <c r="S451" s="157"/>
      <c r="T451" s="171" t="s">
        <v>63</v>
      </c>
      <c r="U451" s="171"/>
      <c r="V451" s="159" t="s">
        <v>63</v>
      </c>
      <c r="W451" s="165"/>
    </row>
    <row r="452" spans="1:23" ht="12.75">
      <c r="A452" s="78" t="s">
        <v>259</v>
      </c>
      <c r="B452" s="30"/>
      <c r="C452" s="27"/>
      <c r="D452" s="34">
        <v>823411</v>
      </c>
      <c r="E452" s="365" t="s">
        <v>399</v>
      </c>
      <c r="F452" s="366"/>
      <c r="G452" s="366"/>
      <c r="H452" s="366"/>
      <c r="I452" s="366"/>
      <c r="J452" s="366"/>
      <c r="K452" s="367"/>
      <c r="L452" s="172">
        <v>0</v>
      </c>
      <c r="M452" s="173"/>
      <c r="N452" s="274">
        <v>0</v>
      </c>
      <c r="O452" s="275"/>
      <c r="P452" s="172">
        <v>0</v>
      </c>
      <c r="Q452" s="173"/>
      <c r="R452" s="156">
        <f>P452-N452</f>
        <v>0</v>
      </c>
      <c r="S452" s="157"/>
      <c r="T452" s="269" t="s">
        <v>63</v>
      </c>
      <c r="U452" s="157"/>
      <c r="V452" s="140" t="s">
        <v>63</v>
      </c>
      <c r="W452" s="165"/>
    </row>
    <row r="453" spans="1:23" ht="12.75">
      <c r="A453" s="23" t="s">
        <v>391</v>
      </c>
      <c r="B453" s="38">
        <v>530000</v>
      </c>
      <c r="C453" s="25"/>
      <c r="D453" s="33"/>
      <c r="E453" s="189" t="s">
        <v>200</v>
      </c>
      <c r="F453" s="189"/>
      <c r="G453" s="189"/>
      <c r="H453" s="189"/>
      <c r="I453" s="189"/>
      <c r="J453" s="189"/>
      <c r="K453" s="189"/>
      <c r="L453" s="207">
        <v>0</v>
      </c>
      <c r="M453" s="207"/>
      <c r="N453" s="207">
        <f>SUM(N454)</f>
        <v>28980</v>
      </c>
      <c r="O453" s="207"/>
      <c r="P453" s="207">
        <f>SUM(P454)</f>
        <v>0</v>
      </c>
      <c r="Q453" s="207"/>
      <c r="R453" s="207">
        <f>SUM(R454)</f>
        <v>-28980</v>
      </c>
      <c r="S453" s="207"/>
      <c r="T453" s="206" t="s">
        <v>63</v>
      </c>
      <c r="U453" s="207"/>
      <c r="V453" s="338">
        <f>P453/N453</f>
        <v>0</v>
      </c>
      <c r="W453" s="232"/>
    </row>
    <row r="454" spans="1:23" ht="12.75">
      <c r="A454" s="26" t="s">
        <v>246</v>
      </c>
      <c r="B454" s="60"/>
      <c r="C454" s="61">
        <v>531100</v>
      </c>
      <c r="D454" s="42"/>
      <c r="E454" s="336" t="s">
        <v>201</v>
      </c>
      <c r="F454" s="336"/>
      <c r="G454" s="336"/>
      <c r="H454" s="336"/>
      <c r="I454" s="336"/>
      <c r="J454" s="336"/>
      <c r="K454" s="336"/>
      <c r="L454" s="246">
        <v>0</v>
      </c>
      <c r="M454" s="246"/>
      <c r="N454" s="246">
        <f>SUM(N455)</f>
        <v>28980</v>
      </c>
      <c r="O454" s="246"/>
      <c r="P454" s="246">
        <f>SUM(P455)</f>
        <v>0</v>
      </c>
      <c r="Q454" s="246"/>
      <c r="R454" s="246">
        <f>SUM(R455)</f>
        <v>-28980</v>
      </c>
      <c r="S454" s="246"/>
      <c r="T454" s="337" t="s">
        <v>63</v>
      </c>
      <c r="U454" s="246"/>
      <c r="V454" s="342">
        <f>P454/N454</f>
        <v>0</v>
      </c>
      <c r="W454" s="343"/>
    </row>
    <row r="455" spans="1:23" ht="12.75">
      <c r="A455" s="70" t="s">
        <v>250</v>
      </c>
      <c r="B455" s="30"/>
      <c r="C455" s="27"/>
      <c r="D455" s="34">
        <v>531121</v>
      </c>
      <c r="E455" s="243" t="s">
        <v>202</v>
      </c>
      <c r="F455" s="243"/>
      <c r="G455" s="243"/>
      <c r="H455" s="243"/>
      <c r="I455" s="243"/>
      <c r="J455" s="243"/>
      <c r="K455" s="243"/>
      <c r="L455" s="368">
        <v>0</v>
      </c>
      <c r="M455" s="368"/>
      <c r="N455" s="244">
        <v>28980</v>
      </c>
      <c r="O455" s="162"/>
      <c r="P455" s="162">
        <v>0</v>
      </c>
      <c r="Q455" s="162"/>
      <c r="R455" s="171">
        <f>P455-N455</f>
        <v>-28980</v>
      </c>
      <c r="S455" s="162"/>
      <c r="T455" s="171" t="s">
        <v>63</v>
      </c>
      <c r="U455" s="162"/>
      <c r="V455" s="153">
        <f>P455/N455</f>
        <v>0</v>
      </c>
      <c r="W455" s="152"/>
    </row>
    <row r="456" spans="1:23" ht="12.75">
      <c r="A456" s="23" t="s">
        <v>451</v>
      </c>
      <c r="B456" s="38">
        <v>590000</v>
      </c>
      <c r="C456" s="25"/>
      <c r="D456" s="33"/>
      <c r="E456" s="189" t="s">
        <v>452</v>
      </c>
      <c r="F456" s="189"/>
      <c r="G456" s="189"/>
      <c r="H456" s="189"/>
      <c r="I456" s="189"/>
      <c r="J456" s="189"/>
      <c r="K456" s="189"/>
      <c r="L456" s="207">
        <v>0</v>
      </c>
      <c r="M456" s="207"/>
      <c r="N456" s="207">
        <f>SUM(N457)</f>
        <v>875000</v>
      </c>
      <c r="O456" s="207"/>
      <c r="P456" s="207">
        <f>SUM(P457)</f>
        <v>791101</v>
      </c>
      <c r="Q456" s="207"/>
      <c r="R456" s="207">
        <f>SUM(R457)</f>
        <v>-83899</v>
      </c>
      <c r="S456" s="207"/>
      <c r="T456" s="206" t="s">
        <v>63</v>
      </c>
      <c r="U456" s="207"/>
      <c r="V456" s="338">
        <f>P456/N456</f>
        <v>0.9041154285714286</v>
      </c>
      <c r="W456" s="232"/>
    </row>
    <row r="457" spans="1:23" ht="12.75">
      <c r="A457" s="431" t="s">
        <v>250</v>
      </c>
      <c r="B457" s="286"/>
      <c r="C457" s="429"/>
      <c r="D457" s="286">
        <v>591111</v>
      </c>
      <c r="E457" s="423" t="s">
        <v>453</v>
      </c>
      <c r="F457" s="424"/>
      <c r="G457" s="424"/>
      <c r="H457" s="424"/>
      <c r="I457" s="424"/>
      <c r="J457" s="424"/>
      <c r="K457" s="425"/>
      <c r="L457" s="433">
        <v>0</v>
      </c>
      <c r="M457" s="434"/>
      <c r="N457" s="437">
        <v>875000</v>
      </c>
      <c r="O457" s="438"/>
      <c r="P457" s="354">
        <v>791101</v>
      </c>
      <c r="Q457" s="355"/>
      <c r="R457" s="416">
        <f>P457-N457</f>
        <v>-83899</v>
      </c>
      <c r="S457" s="417"/>
      <c r="T457" s="416" t="s">
        <v>63</v>
      </c>
      <c r="U457" s="417"/>
      <c r="V457" s="348">
        <f>P457/N457</f>
        <v>0.9041154285714286</v>
      </c>
      <c r="W457" s="442"/>
    </row>
    <row r="458" spans="1:23" ht="12.75">
      <c r="A458" s="432"/>
      <c r="B458" s="287"/>
      <c r="C458" s="430"/>
      <c r="D458" s="287"/>
      <c r="E458" s="426"/>
      <c r="F458" s="427"/>
      <c r="G458" s="427"/>
      <c r="H458" s="427"/>
      <c r="I458" s="427"/>
      <c r="J458" s="427"/>
      <c r="K458" s="428"/>
      <c r="L458" s="435"/>
      <c r="M458" s="436"/>
      <c r="N458" s="439"/>
      <c r="O458" s="440"/>
      <c r="P458" s="356"/>
      <c r="Q458" s="357"/>
      <c r="R458" s="418"/>
      <c r="S458" s="419"/>
      <c r="T458" s="418"/>
      <c r="U458" s="419"/>
      <c r="V458" s="443"/>
      <c r="W458" s="444"/>
    </row>
    <row r="459" spans="1:23" ht="12.75">
      <c r="A459" s="221" t="s">
        <v>392</v>
      </c>
      <c r="B459" s="221"/>
      <c r="C459" s="221"/>
      <c r="D459" s="221"/>
      <c r="E459" s="221"/>
      <c r="F459" s="221"/>
      <c r="G459" s="221"/>
      <c r="H459" s="221"/>
      <c r="I459" s="221"/>
      <c r="J459" s="221"/>
      <c r="K459" s="221"/>
      <c r="L459" s="247">
        <f>SUM(L239,L253,L259,L372,L435,L438,L441,L453)</f>
        <v>3997488</v>
      </c>
      <c r="M459" s="247"/>
      <c r="N459" s="247">
        <f>SUM(N239,N253,N259,N372,N435,N438,N441,N41+N453+N456)</f>
        <v>4690800</v>
      </c>
      <c r="O459" s="247"/>
      <c r="P459" s="247">
        <f>SUM(P239,P253,P259,P372,P435,P438,P441,P453)</f>
        <v>4070408</v>
      </c>
      <c r="Q459" s="247"/>
      <c r="R459" s="247">
        <f>SUM(R239,R253,R259,R372,R435,R438,R441,R453)</f>
        <v>256657</v>
      </c>
      <c r="S459" s="247"/>
      <c r="T459" s="282">
        <f>P459/L459</f>
        <v>1.0182414556341381</v>
      </c>
      <c r="U459" s="282"/>
      <c r="V459" s="282">
        <f>P459/N459</f>
        <v>0.8677428157243967</v>
      </c>
      <c r="W459" s="282"/>
    </row>
    <row r="460" spans="1:23" ht="12.75">
      <c r="A460" s="221"/>
      <c r="B460" s="221"/>
      <c r="C460" s="221"/>
      <c r="D460" s="221"/>
      <c r="E460" s="221"/>
      <c r="F460" s="221"/>
      <c r="G460" s="221"/>
      <c r="H460" s="221"/>
      <c r="I460" s="221"/>
      <c r="J460" s="221"/>
      <c r="K460" s="221"/>
      <c r="L460" s="247"/>
      <c r="M460" s="247"/>
      <c r="N460" s="247"/>
      <c r="O460" s="247"/>
      <c r="P460" s="247"/>
      <c r="Q460" s="247"/>
      <c r="R460" s="247"/>
      <c r="S460" s="247"/>
      <c r="T460" s="282"/>
      <c r="U460" s="282"/>
      <c r="V460" s="282"/>
      <c r="W460" s="282"/>
    </row>
    <row r="461" spans="1:23" s="130" customFormat="1" ht="12.75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8"/>
      <c r="M461" s="128"/>
      <c r="N461" s="128"/>
      <c r="O461" s="128"/>
      <c r="P461" s="441"/>
      <c r="Q461" s="441"/>
      <c r="R461" s="128"/>
      <c r="S461" s="128"/>
      <c r="T461" s="129"/>
      <c r="U461" s="129"/>
      <c r="V461" s="129"/>
      <c r="W461" s="129"/>
    </row>
    <row r="462" ht="12.75">
      <c r="L462" s="82" t="s">
        <v>243</v>
      </c>
    </row>
    <row r="463" spans="1:23" ht="12.75" customHeight="1">
      <c r="A463" s="369" t="s">
        <v>340</v>
      </c>
      <c r="B463" s="369"/>
      <c r="C463" s="369"/>
      <c r="D463" s="369"/>
      <c r="E463" s="369"/>
      <c r="F463" s="369"/>
      <c r="G463" s="369"/>
      <c r="H463" s="369"/>
      <c r="I463" s="369"/>
      <c r="J463" s="369"/>
      <c r="K463" s="369"/>
      <c r="L463" s="369"/>
      <c r="M463" s="369"/>
      <c r="N463" s="369"/>
      <c r="O463" s="369"/>
      <c r="P463" s="369"/>
      <c r="Q463" s="369"/>
      <c r="R463" s="369"/>
      <c r="S463" s="369"/>
      <c r="T463" s="369"/>
      <c r="U463" s="369"/>
      <c r="V463" s="369"/>
      <c r="W463" s="369"/>
    </row>
    <row r="464" spans="1:21" ht="12.75">
      <c r="A464" s="134" t="s">
        <v>232</v>
      </c>
      <c r="B464" s="394" t="s">
        <v>341</v>
      </c>
      <c r="C464" s="395"/>
      <c r="D464" s="395"/>
      <c r="E464" s="395"/>
      <c r="F464" s="395"/>
      <c r="G464" s="395"/>
      <c r="H464" s="395"/>
      <c r="I464" s="396"/>
      <c r="J464" s="134" t="s">
        <v>342</v>
      </c>
      <c r="K464" s="134"/>
      <c r="L464" s="134"/>
      <c r="M464" s="134"/>
      <c r="N464" s="134" t="s">
        <v>343</v>
      </c>
      <c r="O464" s="134"/>
      <c r="P464" s="134"/>
      <c r="Q464" s="134"/>
      <c r="R464" s="134" t="s">
        <v>344</v>
      </c>
      <c r="S464" s="134"/>
      <c r="T464" s="134"/>
      <c r="U464" s="134"/>
    </row>
    <row r="465" spans="1:21" ht="12.75">
      <c r="A465" s="134"/>
      <c r="B465" s="397"/>
      <c r="C465" s="398"/>
      <c r="D465" s="398"/>
      <c r="E465" s="398"/>
      <c r="F465" s="398"/>
      <c r="G465" s="398"/>
      <c r="H465" s="398"/>
      <c r="I465" s="399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</row>
    <row r="466" spans="1:21" ht="12.75">
      <c r="A466" s="79" t="s">
        <v>228</v>
      </c>
      <c r="B466" s="403"/>
      <c r="C466" s="404"/>
      <c r="D466" s="404"/>
      <c r="E466" s="404"/>
      <c r="F466" s="404"/>
      <c r="G466" s="404"/>
      <c r="H466" s="404"/>
      <c r="I466" s="405"/>
      <c r="J466" s="370" t="s">
        <v>231</v>
      </c>
      <c r="K466" s="371"/>
      <c r="L466" s="371"/>
      <c r="M466" s="371"/>
      <c r="N466" s="370" t="s">
        <v>237</v>
      </c>
      <c r="O466" s="371"/>
      <c r="P466" s="371"/>
      <c r="Q466" s="371"/>
      <c r="R466" s="370" t="s">
        <v>238</v>
      </c>
      <c r="S466" s="371"/>
      <c r="T466" s="371"/>
      <c r="U466" s="371"/>
    </row>
    <row r="467" spans="1:21" ht="12.75">
      <c r="A467" s="80" t="s">
        <v>246</v>
      </c>
      <c r="B467" s="365" t="s">
        <v>345</v>
      </c>
      <c r="C467" s="366"/>
      <c r="D467" s="366"/>
      <c r="E467" s="366"/>
      <c r="F467" s="366"/>
      <c r="G467" s="366"/>
      <c r="H467" s="366"/>
      <c r="I467" s="367"/>
      <c r="J467" s="172">
        <v>9967309.43</v>
      </c>
      <c r="K467" s="400"/>
      <c r="L467" s="400"/>
      <c r="M467" s="173"/>
      <c r="N467" s="269">
        <f>R467-J467</f>
        <v>-66600.04999999888</v>
      </c>
      <c r="O467" s="400"/>
      <c r="P467" s="400"/>
      <c r="Q467" s="173"/>
      <c r="R467" s="172">
        <v>9900709.38</v>
      </c>
      <c r="S467" s="401"/>
      <c r="T467" s="401"/>
      <c r="U467" s="402"/>
    </row>
    <row r="469" spans="1:23" ht="12.75" customHeight="1">
      <c r="A469" s="199" t="s">
        <v>371</v>
      </c>
      <c r="B469" s="199"/>
      <c r="C469" s="199"/>
      <c r="D469" s="199"/>
      <c r="E469" s="199"/>
      <c r="F469" s="199"/>
      <c r="G469" s="199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  <c r="T469" s="199"/>
      <c r="U469" s="199"/>
      <c r="V469" s="199"/>
      <c r="W469" s="199"/>
    </row>
    <row r="471" spans="1:21" ht="12.75">
      <c r="A471" s="134" t="s">
        <v>232</v>
      </c>
      <c r="B471" s="394" t="s">
        <v>341</v>
      </c>
      <c r="C471" s="395"/>
      <c r="D471" s="395"/>
      <c r="E471" s="395"/>
      <c r="F471" s="395"/>
      <c r="G471" s="395"/>
      <c r="H471" s="395"/>
      <c r="I471" s="396"/>
      <c r="J471" s="134" t="s">
        <v>342</v>
      </c>
      <c r="K471" s="134"/>
      <c r="L471" s="134"/>
      <c r="M471" s="134"/>
      <c r="N471" s="134" t="s">
        <v>343</v>
      </c>
      <c r="O471" s="134"/>
      <c r="P471" s="134"/>
      <c r="Q471" s="134"/>
      <c r="R471" s="134" t="s">
        <v>344</v>
      </c>
      <c r="S471" s="134"/>
      <c r="T471" s="134"/>
      <c r="U471" s="134"/>
    </row>
    <row r="472" spans="1:21" ht="12.75">
      <c r="A472" s="134"/>
      <c r="B472" s="397"/>
      <c r="C472" s="398"/>
      <c r="D472" s="398"/>
      <c r="E472" s="398"/>
      <c r="F472" s="398"/>
      <c r="G472" s="398"/>
      <c r="H472" s="398"/>
      <c r="I472" s="399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</row>
    <row r="473" spans="1:21" ht="12.75">
      <c r="A473" s="79" t="s">
        <v>228</v>
      </c>
      <c r="B473" s="403"/>
      <c r="C473" s="404"/>
      <c r="D473" s="404"/>
      <c r="E473" s="404"/>
      <c r="F473" s="404"/>
      <c r="G473" s="404"/>
      <c r="H473" s="404"/>
      <c r="I473" s="405"/>
      <c r="J473" s="370" t="s">
        <v>231</v>
      </c>
      <c r="K473" s="371"/>
      <c r="L473" s="371"/>
      <c r="M473" s="371"/>
      <c r="N473" s="370" t="s">
        <v>237</v>
      </c>
      <c r="O473" s="371"/>
      <c r="P473" s="371"/>
      <c r="Q473" s="371"/>
      <c r="R473" s="370" t="s">
        <v>238</v>
      </c>
      <c r="S473" s="371"/>
      <c r="T473" s="371"/>
      <c r="U473" s="371"/>
    </row>
    <row r="474" spans="1:21" ht="12.75">
      <c r="A474" s="80" t="s">
        <v>246</v>
      </c>
      <c r="B474" s="196" t="s">
        <v>369</v>
      </c>
      <c r="C474" s="237"/>
      <c r="D474" s="237"/>
      <c r="E474" s="237"/>
      <c r="F474" s="237"/>
      <c r="G474" s="237"/>
      <c r="H474" s="237"/>
      <c r="I474" s="238"/>
      <c r="J474" s="271">
        <v>1437644.67</v>
      </c>
      <c r="K474" s="406"/>
      <c r="L474" s="406"/>
      <c r="M474" s="406"/>
      <c r="N474" s="244">
        <f>R474-J474</f>
        <v>-322672.08999999985</v>
      </c>
      <c r="O474" s="244"/>
      <c r="P474" s="244"/>
      <c r="Q474" s="244"/>
      <c r="R474" s="244">
        <v>1114972.58</v>
      </c>
      <c r="S474" s="244"/>
      <c r="T474" s="244"/>
      <c r="U474" s="244"/>
    </row>
    <row r="475" spans="1:21" ht="12.75">
      <c r="A475" s="80" t="s">
        <v>254</v>
      </c>
      <c r="B475" s="196" t="s">
        <v>361</v>
      </c>
      <c r="C475" s="237"/>
      <c r="D475" s="237"/>
      <c r="E475" s="237"/>
      <c r="F475" s="237"/>
      <c r="G475" s="237"/>
      <c r="H475" s="237"/>
      <c r="I475" s="238"/>
      <c r="J475" s="271">
        <v>96032.89</v>
      </c>
      <c r="K475" s="244"/>
      <c r="L475" s="244"/>
      <c r="M475" s="244"/>
      <c r="N475" s="271">
        <f aca="true" t="shared" si="31" ref="N475:N482">R475-J475</f>
        <v>-24788.369999999995</v>
      </c>
      <c r="O475" s="244"/>
      <c r="P475" s="244"/>
      <c r="Q475" s="244"/>
      <c r="R475" s="244">
        <v>71244.52</v>
      </c>
      <c r="S475" s="244"/>
      <c r="T475" s="244"/>
      <c r="U475" s="244"/>
    </row>
    <row r="476" spans="1:21" ht="12.75">
      <c r="A476" s="80" t="s">
        <v>260</v>
      </c>
      <c r="B476" s="196" t="s">
        <v>362</v>
      </c>
      <c r="C476" s="237"/>
      <c r="D476" s="237"/>
      <c r="E476" s="237"/>
      <c r="F476" s="237"/>
      <c r="G476" s="237"/>
      <c r="H476" s="237"/>
      <c r="I476" s="238"/>
      <c r="J476" s="271">
        <v>1927.11</v>
      </c>
      <c r="K476" s="244"/>
      <c r="L476" s="244"/>
      <c r="M476" s="244"/>
      <c r="N476" s="271">
        <f t="shared" si="31"/>
        <v>-27.20999999999981</v>
      </c>
      <c r="O476" s="244"/>
      <c r="P476" s="244"/>
      <c r="Q476" s="244"/>
      <c r="R476" s="244">
        <v>1899.9</v>
      </c>
      <c r="S476" s="244"/>
      <c r="T476" s="244"/>
      <c r="U476" s="244"/>
    </row>
    <row r="477" spans="1:21" ht="12.75">
      <c r="A477" s="80" t="s">
        <v>274</v>
      </c>
      <c r="B477" s="196" t="s">
        <v>390</v>
      </c>
      <c r="C477" s="237"/>
      <c r="D477" s="237"/>
      <c r="E477" s="237"/>
      <c r="F477" s="237"/>
      <c r="G477" s="237"/>
      <c r="H477" s="237"/>
      <c r="I477" s="238"/>
      <c r="J477" s="269">
        <v>15000</v>
      </c>
      <c r="K477" s="407"/>
      <c r="L477" s="407"/>
      <c r="M477" s="270"/>
      <c r="N477" s="269">
        <f t="shared" si="31"/>
        <v>5000</v>
      </c>
      <c r="O477" s="407"/>
      <c r="P477" s="407"/>
      <c r="Q477" s="270"/>
      <c r="R477" s="172">
        <v>20000</v>
      </c>
      <c r="S477" s="400"/>
      <c r="T477" s="400"/>
      <c r="U477" s="173"/>
    </row>
    <row r="478" spans="1:21" ht="12.75">
      <c r="A478" s="80" t="s">
        <v>281</v>
      </c>
      <c r="B478" s="196" t="s">
        <v>363</v>
      </c>
      <c r="C478" s="237"/>
      <c r="D478" s="237"/>
      <c r="E478" s="237"/>
      <c r="F478" s="237"/>
      <c r="G478" s="237"/>
      <c r="H478" s="237"/>
      <c r="I478" s="238"/>
      <c r="J478" s="271">
        <v>185291.14</v>
      </c>
      <c r="K478" s="244"/>
      <c r="L478" s="244"/>
      <c r="M478" s="244"/>
      <c r="N478" s="271">
        <f t="shared" si="31"/>
        <v>-91701.37000000001</v>
      </c>
      <c r="O478" s="244"/>
      <c r="P478" s="244"/>
      <c r="Q478" s="244"/>
      <c r="R478" s="244">
        <v>93589.77</v>
      </c>
      <c r="S478" s="244"/>
      <c r="T478" s="244"/>
      <c r="U478" s="244"/>
    </row>
    <row r="479" spans="1:21" ht="12.75">
      <c r="A479" s="80" t="s">
        <v>293</v>
      </c>
      <c r="B479" s="196" t="s">
        <v>364</v>
      </c>
      <c r="C479" s="237"/>
      <c r="D479" s="237"/>
      <c r="E479" s="237"/>
      <c r="F479" s="237"/>
      <c r="G479" s="237"/>
      <c r="H479" s="237"/>
      <c r="I479" s="238"/>
      <c r="J479" s="244">
        <v>523.92</v>
      </c>
      <c r="K479" s="244"/>
      <c r="L479" s="244"/>
      <c r="M479" s="244"/>
      <c r="N479" s="244">
        <f t="shared" si="31"/>
        <v>0</v>
      </c>
      <c r="O479" s="244"/>
      <c r="P479" s="244"/>
      <c r="Q479" s="244"/>
      <c r="R479" s="244">
        <v>523.92</v>
      </c>
      <c r="S479" s="244"/>
      <c r="T479" s="244"/>
      <c r="U479" s="244"/>
    </row>
    <row r="480" spans="1:21" ht="12.75">
      <c r="A480" s="80" t="s">
        <v>299</v>
      </c>
      <c r="B480" s="196" t="s">
        <v>365</v>
      </c>
      <c r="C480" s="237"/>
      <c r="D480" s="237"/>
      <c r="E480" s="237"/>
      <c r="F480" s="237"/>
      <c r="G480" s="237"/>
      <c r="H480" s="237"/>
      <c r="I480" s="238"/>
      <c r="J480" s="271">
        <v>1983619.2</v>
      </c>
      <c r="K480" s="244"/>
      <c r="L480" s="244"/>
      <c r="M480" s="244"/>
      <c r="N480" s="271">
        <f t="shared" si="31"/>
        <v>-193231.78000000003</v>
      </c>
      <c r="O480" s="244"/>
      <c r="P480" s="244"/>
      <c r="Q480" s="244"/>
      <c r="R480" s="244">
        <v>1790387.42</v>
      </c>
      <c r="S480" s="244"/>
      <c r="T480" s="244"/>
      <c r="U480" s="244"/>
    </row>
    <row r="481" spans="1:21" ht="12.75">
      <c r="A481" s="80" t="s">
        <v>162</v>
      </c>
      <c r="B481" s="196" t="s">
        <v>366</v>
      </c>
      <c r="C481" s="237"/>
      <c r="D481" s="237"/>
      <c r="E481" s="237"/>
      <c r="F481" s="237"/>
      <c r="G481" s="237"/>
      <c r="H481" s="237"/>
      <c r="I481" s="238"/>
      <c r="J481" s="271">
        <v>72725.51</v>
      </c>
      <c r="K481" s="244"/>
      <c r="L481" s="244"/>
      <c r="M481" s="244"/>
      <c r="N481" s="271">
        <f t="shared" si="31"/>
        <v>-11173.399999999994</v>
      </c>
      <c r="O481" s="244"/>
      <c r="P481" s="244"/>
      <c r="Q481" s="244"/>
      <c r="R481" s="244">
        <v>61552.11</v>
      </c>
      <c r="S481" s="244"/>
      <c r="T481" s="244"/>
      <c r="U481" s="244"/>
    </row>
    <row r="482" spans="1:21" ht="12.75">
      <c r="A482" s="80" t="s">
        <v>164</v>
      </c>
      <c r="B482" s="196" t="s">
        <v>370</v>
      </c>
      <c r="C482" s="237"/>
      <c r="D482" s="237"/>
      <c r="E482" s="237"/>
      <c r="F482" s="237"/>
      <c r="G482" s="237"/>
      <c r="H482" s="237"/>
      <c r="I482" s="238"/>
      <c r="J482" s="271">
        <v>212578.99</v>
      </c>
      <c r="K482" s="244"/>
      <c r="L482" s="244"/>
      <c r="M482" s="244"/>
      <c r="N482" s="244">
        <f t="shared" si="31"/>
        <v>-132716.21999999997</v>
      </c>
      <c r="O482" s="244"/>
      <c r="P482" s="244"/>
      <c r="Q482" s="244"/>
      <c r="R482" s="244">
        <v>79862.77</v>
      </c>
      <c r="S482" s="244"/>
      <c r="T482" s="244"/>
      <c r="U482" s="244"/>
    </row>
    <row r="483" spans="1:21" ht="12.75">
      <c r="A483" s="208" t="s">
        <v>346</v>
      </c>
      <c r="B483" s="208"/>
      <c r="C483" s="208"/>
      <c r="D483" s="208"/>
      <c r="E483" s="208"/>
      <c r="F483" s="208"/>
      <c r="G483" s="208"/>
      <c r="H483" s="208"/>
      <c r="I483" s="208"/>
      <c r="J483" s="233">
        <f>SUM(J474:M482)</f>
        <v>4005343.4299999997</v>
      </c>
      <c r="K483" s="184"/>
      <c r="L483" s="184"/>
      <c r="M483" s="184"/>
      <c r="N483" s="233">
        <f>SUM(N474:Q482)</f>
        <v>-771310.4399999998</v>
      </c>
      <c r="O483" s="184"/>
      <c r="P483" s="184"/>
      <c r="Q483" s="184"/>
      <c r="R483" s="233">
        <f>SUM(R474:U482)</f>
        <v>3234032.9899999998</v>
      </c>
      <c r="S483" s="184"/>
      <c r="T483" s="184"/>
      <c r="U483" s="184"/>
    </row>
    <row r="485" spans="1:23" ht="12.75" customHeight="1">
      <c r="A485" s="369" t="s">
        <v>372</v>
      </c>
      <c r="B485" s="369"/>
      <c r="C485" s="369"/>
      <c r="D485" s="369"/>
      <c r="E485" s="369"/>
      <c r="F485" s="369"/>
      <c r="G485" s="369"/>
      <c r="H485" s="369"/>
      <c r="I485" s="369"/>
      <c r="J485" s="369"/>
      <c r="K485" s="369"/>
      <c r="L485" s="369"/>
      <c r="M485" s="369"/>
      <c r="N485" s="369"/>
      <c r="O485" s="369"/>
      <c r="P485" s="369"/>
      <c r="Q485" s="369"/>
      <c r="R485" s="369"/>
      <c r="S485" s="369"/>
      <c r="T485" s="369"/>
      <c r="U485" s="369"/>
      <c r="V485" s="369"/>
      <c r="W485" s="369"/>
    </row>
    <row r="487" spans="1:23" ht="12.75">
      <c r="A487" s="134" t="s">
        <v>232</v>
      </c>
      <c r="B487" s="394" t="s">
        <v>341</v>
      </c>
      <c r="C487" s="395"/>
      <c r="D487" s="395"/>
      <c r="E487" s="395"/>
      <c r="F487" s="395"/>
      <c r="G487" s="395"/>
      <c r="H487" s="395"/>
      <c r="I487" s="395"/>
      <c r="J487" s="395"/>
      <c r="K487" s="396"/>
      <c r="L487" s="134" t="s">
        <v>342</v>
      </c>
      <c r="M487" s="134"/>
      <c r="N487" s="134"/>
      <c r="O487" s="134"/>
      <c r="P487" s="134" t="s">
        <v>343</v>
      </c>
      <c r="Q487" s="134"/>
      <c r="R487" s="134"/>
      <c r="S487" s="134"/>
      <c r="T487" s="134" t="s">
        <v>344</v>
      </c>
      <c r="U487" s="134"/>
      <c r="V487" s="134"/>
      <c r="W487" s="134"/>
    </row>
    <row r="488" spans="1:23" ht="12.75">
      <c r="A488" s="134"/>
      <c r="B488" s="397"/>
      <c r="C488" s="398"/>
      <c r="D488" s="398"/>
      <c r="E488" s="398"/>
      <c r="F488" s="398"/>
      <c r="G488" s="398"/>
      <c r="H488" s="398"/>
      <c r="I488" s="398"/>
      <c r="J488" s="398"/>
      <c r="K488" s="399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</row>
    <row r="489" spans="1:23" ht="12.75">
      <c r="A489" s="79" t="s">
        <v>228</v>
      </c>
      <c r="B489" s="403" t="s">
        <v>229</v>
      </c>
      <c r="C489" s="404"/>
      <c r="D489" s="404"/>
      <c r="E489" s="404"/>
      <c r="F489" s="404"/>
      <c r="G489" s="404"/>
      <c r="H489" s="404"/>
      <c r="I489" s="404"/>
      <c r="J489" s="404"/>
      <c r="K489" s="405"/>
      <c r="L489" s="370" t="s">
        <v>230</v>
      </c>
      <c r="M489" s="371"/>
      <c r="N489" s="371"/>
      <c r="O489" s="371"/>
      <c r="P489" s="370" t="s">
        <v>231</v>
      </c>
      <c r="Q489" s="371"/>
      <c r="R489" s="371"/>
      <c r="S489" s="371"/>
      <c r="T489" s="370" t="s">
        <v>237</v>
      </c>
      <c r="U489" s="371"/>
      <c r="V489" s="371"/>
      <c r="W489" s="371"/>
    </row>
    <row r="490" spans="1:23" ht="12.75">
      <c r="A490" s="80" t="s">
        <v>246</v>
      </c>
      <c r="B490" s="245" t="s">
        <v>368</v>
      </c>
      <c r="C490" s="186"/>
      <c r="D490" s="186"/>
      <c r="E490" s="186"/>
      <c r="F490" s="186"/>
      <c r="G490" s="186"/>
      <c r="H490" s="186"/>
      <c r="I490" s="186"/>
      <c r="J490" s="186"/>
      <c r="K490" s="187"/>
      <c r="L490" s="162">
        <v>1368532.38</v>
      </c>
      <c r="M490" s="162"/>
      <c r="N490" s="162"/>
      <c r="O490" s="162"/>
      <c r="P490" s="171">
        <f aca="true" t="shared" si="32" ref="P490:P496">T490-L490</f>
        <v>17438.840000000084</v>
      </c>
      <c r="Q490" s="162"/>
      <c r="R490" s="162"/>
      <c r="S490" s="162"/>
      <c r="T490" s="162">
        <v>1385971.22</v>
      </c>
      <c r="U490" s="162"/>
      <c r="V490" s="162"/>
      <c r="W490" s="162"/>
    </row>
    <row r="491" spans="1:23" ht="12.75">
      <c r="A491" s="80" t="s">
        <v>254</v>
      </c>
      <c r="B491" s="245" t="s">
        <v>356</v>
      </c>
      <c r="C491" s="186"/>
      <c r="D491" s="186"/>
      <c r="E491" s="186"/>
      <c r="F491" s="186"/>
      <c r="G491" s="186"/>
      <c r="H491" s="186"/>
      <c r="I491" s="186"/>
      <c r="J491" s="186"/>
      <c r="K491" s="187"/>
      <c r="L491" s="162">
        <v>262580.97</v>
      </c>
      <c r="M491" s="162"/>
      <c r="N491" s="162"/>
      <c r="O491" s="162"/>
      <c r="P491" s="171">
        <f t="shared" si="32"/>
        <v>9838.140000000014</v>
      </c>
      <c r="Q491" s="162"/>
      <c r="R491" s="162"/>
      <c r="S491" s="162"/>
      <c r="T491" s="162">
        <v>272419.11</v>
      </c>
      <c r="U491" s="162"/>
      <c r="V491" s="162"/>
      <c r="W491" s="162"/>
    </row>
    <row r="492" spans="1:23" ht="12.75">
      <c r="A492" s="80" t="s">
        <v>260</v>
      </c>
      <c r="B492" s="245" t="s">
        <v>357</v>
      </c>
      <c r="C492" s="186"/>
      <c r="D492" s="186"/>
      <c r="E492" s="186"/>
      <c r="F492" s="186"/>
      <c r="G492" s="186"/>
      <c r="H492" s="186"/>
      <c r="I492" s="186"/>
      <c r="J492" s="186"/>
      <c r="K492" s="187"/>
      <c r="L492" s="162">
        <v>46626.11</v>
      </c>
      <c r="M492" s="162"/>
      <c r="N492" s="162"/>
      <c r="O492" s="162"/>
      <c r="P492" s="162">
        <f t="shared" si="32"/>
        <v>4039.5899999999965</v>
      </c>
      <c r="Q492" s="162"/>
      <c r="R492" s="162"/>
      <c r="S492" s="162"/>
      <c r="T492" s="162">
        <v>50665.7</v>
      </c>
      <c r="U492" s="162"/>
      <c r="V492" s="162"/>
      <c r="W492" s="162"/>
    </row>
    <row r="493" spans="1:23" ht="12.75">
      <c r="A493" s="80" t="s">
        <v>274</v>
      </c>
      <c r="B493" s="245" t="s">
        <v>20</v>
      </c>
      <c r="C493" s="186"/>
      <c r="D493" s="186"/>
      <c r="E493" s="186"/>
      <c r="F493" s="186"/>
      <c r="G493" s="186"/>
      <c r="H493" s="186"/>
      <c r="I493" s="186"/>
      <c r="J493" s="186"/>
      <c r="K493" s="187"/>
      <c r="L493" s="162">
        <v>663337.81</v>
      </c>
      <c r="M493" s="162"/>
      <c r="N493" s="162"/>
      <c r="O493" s="162"/>
      <c r="P493" s="171">
        <f t="shared" si="32"/>
        <v>-268383.37000000005</v>
      </c>
      <c r="Q493" s="162"/>
      <c r="R493" s="162"/>
      <c r="S493" s="162"/>
      <c r="T493" s="162">
        <v>394954.44</v>
      </c>
      <c r="U493" s="162"/>
      <c r="V493" s="162"/>
      <c r="W493" s="162"/>
    </row>
    <row r="494" spans="1:23" ht="12.75">
      <c r="A494" s="80" t="s">
        <v>281</v>
      </c>
      <c r="B494" s="245" t="s">
        <v>358</v>
      </c>
      <c r="C494" s="186"/>
      <c r="D494" s="186"/>
      <c r="E494" s="186"/>
      <c r="F494" s="186"/>
      <c r="G494" s="186"/>
      <c r="H494" s="186"/>
      <c r="I494" s="186"/>
      <c r="J494" s="186"/>
      <c r="K494" s="187"/>
      <c r="L494" s="162">
        <v>227680.49</v>
      </c>
      <c r="M494" s="162"/>
      <c r="N494" s="162"/>
      <c r="O494" s="162"/>
      <c r="P494" s="162">
        <f t="shared" si="32"/>
        <v>14304.119999999995</v>
      </c>
      <c r="Q494" s="162"/>
      <c r="R494" s="162"/>
      <c r="S494" s="162"/>
      <c r="T494" s="162">
        <v>241984.61</v>
      </c>
      <c r="U494" s="162"/>
      <c r="V494" s="162"/>
      <c r="W494" s="162"/>
    </row>
    <row r="495" spans="1:23" ht="12.75">
      <c r="A495" s="80" t="s">
        <v>293</v>
      </c>
      <c r="B495" s="245" t="s">
        <v>359</v>
      </c>
      <c r="C495" s="186"/>
      <c r="D495" s="186"/>
      <c r="E495" s="186"/>
      <c r="F495" s="186"/>
      <c r="G495" s="186"/>
      <c r="H495" s="186"/>
      <c r="I495" s="186"/>
      <c r="J495" s="186"/>
      <c r="K495" s="187"/>
      <c r="L495" s="162">
        <v>15799.5</v>
      </c>
      <c r="M495" s="162"/>
      <c r="N495" s="162"/>
      <c r="O495" s="162"/>
      <c r="P495" s="171">
        <f t="shared" si="32"/>
        <v>-582.5300000000007</v>
      </c>
      <c r="Q495" s="162"/>
      <c r="R495" s="162"/>
      <c r="S495" s="162"/>
      <c r="T495" s="162">
        <v>15216.97</v>
      </c>
      <c r="U495" s="162"/>
      <c r="V495" s="162"/>
      <c r="W495" s="162"/>
    </row>
    <row r="496" spans="1:23" ht="12.75">
      <c r="A496" s="81" t="s">
        <v>299</v>
      </c>
      <c r="B496" s="409" t="s">
        <v>360</v>
      </c>
      <c r="C496" s="410"/>
      <c r="D496" s="410"/>
      <c r="E496" s="410"/>
      <c r="F496" s="410"/>
      <c r="G496" s="410"/>
      <c r="H496" s="410"/>
      <c r="I496" s="410"/>
      <c r="J496" s="410"/>
      <c r="K496" s="411"/>
      <c r="L496" s="412">
        <v>9476.65</v>
      </c>
      <c r="M496" s="412"/>
      <c r="N496" s="412"/>
      <c r="O496" s="412"/>
      <c r="P496" s="412">
        <f t="shared" si="32"/>
        <v>2615.6499999999996</v>
      </c>
      <c r="Q496" s="412"/>
      <c r="R496" s="412"/>
      <c r="S496" s="412"/>
      <c r="T496" s="412">
        <v>12092.3</v>
      </c>
      <c r="U496" s="412"/>
      <c r="V496" s="412"/>
      <c r="W496" s="412"/>
    </row>
    <row r="497" spans="1:23" ht="12.75">
      <c r="A497" s="234" t="s">
        <v>346</v>
      </c>
      <c r="B497" s="235"/>
      <c r="C497" s="235"/>
      <c r="D497" s="235"/>
      <c r="E497" s="235"/>
      <c r="F497" s="235"/>
      <c r="G497" s="235"/>
      <c r="H497" s="235"/>
      <c r="I497" s="235"/>
      <c r="J497" s="235"/>
      <c r="K497" s="236"/>
      <c r="L497" s="197">
        <f>SUM(L490:O496)</f>
        <v>2594033.9099999997</v>
      </c>
      <c r="M497" s="413"/>
      <c r="N497" s="413"/>
      <c r="O497" s="198"/>
      <c r="P497" s="194">
        <f>SUM(P490:S496)</f>
        <v>-220729.55999999997</v>
      </c>
      <c r="Q497" s="413"/>
      <c r="R497" s="413"/>
      <c r="S497" s="198"/>
      <c r="T497" s="197">
        <f>SUM(T490:W496)</f>
        <v>2373304.35</v>
      </c>
      <c r="U497" s="413"/>
      <c r="V497" s="413"/>
      <c r="W497" s="198"/>
    </row>
    <row r="498" spans="17:23" ht="12.75" customHeight="1">
      <c r="Q498" s="316" t="s">
        <v>463</v>
      </c>
      <c r="R498" s="316"/>
      <c r="S498" s="316"/>
      <c r="T498" s="316"/>
      <c r="U498" s="316"/>
      <c r="V498" s="316"/>
      <c r="W498" s="316"/>
    </row>
    <row r="499" spans="17:23" ht="12.75">
      <c r="Q499" s="408" t="s">
        <v>462</v>
      </c>
      <c r="R499" s="408"/>
      <c r="S499" s="408"/>
      <c r="T499" s="408"/>
      <c r="U499" s="408"/>
      <c r="V499" s="408"/>
      <c r="W499" s="408"/>
    </row>
    <row r="501" ht="12.75">
      <c r="L501" s="82" t="s">
        <v>458</v>
      </c>
    </row>
  </sheetData>
  <sheetProtection/>
  <mergeCells count="2424">
    <mergeCell ref="P461:Q461"/>
    <mergeCell ref="V457:W458"/>
    <mergeCell ref="C51:I51"/>
    <mergeCell ref="J51:O51"/>
    <mergeCell ref="E134:K134"/>
    <mergeCell ref="L134:M134"/>
    <mergeCell ref="N134:O134"/>
    <mergeCell ref="P134:Q134"/>
    <mergeCell ref="R134:S134"/>
    <mergeCell ref="T134:U134"/>
    <mergeCell ref="C457:C458"/>
    <mergeCell ref="B457:B458"/>
    <mergeCell ref="A457:A458"/>
    <mergeCell ref="L457:M458"/>
    <mergeCell ref="N457:O458"/>
    <mergeCell ref="P457:Q458"/>
    <mergeCell ref="T456:U456"/>
    <mergeCell ref="T366:U366"/>
    <mergeCell ref="E439:K439"/>
    <mergeCell ref="V134:W134"/>
    <mergeCell ref="E457:K458"/>
    <mergeCell ref="D457:D458"/>
    <mergeCell ref="R457:S458"/>
    <mergeCell ref="T448:U448"/>
    <mergeCell ref="R449:S449"/>
    <mergeCell ref="V450:W450"/>
    <mergeCell ref="T457:U458"/>
    <mergeCell ref="E180:K180"/>
    <mergeCell ref="L180:M180"/>
    <mergeCell ref="N180:O180"/>
    <mergeCell ref="P180:Q180"/>
    <mergeCell ref="R180:S180"/>
    <mergeCell ref="T180:U180"/>
    <mergeCell ref="V366:W366"/>
    <mergeCell ref="N137:O137"/>
    <mergeCell ref="P137:Q137"/>
    <mergeCell ref="E412:K412"/>
    <mergeCell ref="L412:M412"/>
    <mergeCell ref="N412:O412"/>
    <mergeCell ref="P412:Q412"/>
    <mergeCell ref="R412:S412"/>
    <mergeCell ref="T412:U412"/>
    <mergeCell ref="T334:U334"/>
    <mergeCell ref="R475:U475"/>
    <mergeCell ref="V137:W137"/>
    <mergeCell ref="A469:W469"/>
    <mergeCell ref="A471:A472"/>
    <mergeCell ref="T268:U268"/>
    <mergeCell ref="V268:W268"/>
    <mergeCell ref="V180:W180"/>
    <mergeCell ref="E137:K137"/>
    <mergeCell ref="P366:Q366"/>
    <mergeCell ref="R366:S366"/>
    <mergeCell ref="Q499:W499"/>
    <mergeCell ref="B496:K496"/>
    <mergeCell ref="L496:O496"/>
    <mergeCell ref="P496:S496"/>
    <mergeCell ref="T496:W496"/>
    <mergeCell ref="A497:K497"/>
    <mergeCell ref="L497:O497"/>
    <mergeCell ref="P497:S497"/>
    <mergeCell ref="T497:W497"/>
    <mergeCell ref="Q498:W498"/>
    <mergeCell ref="B495:K495"/>
    <mergeCell ref="L495:O495"/>
    <mergeCell ref="P495:S495"/>
    <mergeCell ref="T495:W495"/>
    <mergeCell ref="B494:K494"/>
    <mergeCell ref="L494:O494"/>
    <mergeCell ref="P494:S494"/>
    <mergeCell ref="T494:W494"/>
    <mergeCell ref="B493:K493"/>
    <mergeCell ref="L493:O493"/>
    <mergeCell ref="P493:S493"/>
    <mergeCell ref="T493:W493"/>
    <mergeCell ref="B492:K492"/>
    <mergeCell ref="L492:O492"/>
    <mergeCell ref="P492:S492"/>
    <mergeCell ref="T492:W492"/>
    <mergeCell ref="B491:K491"/>
    <mergeCell ref="L491:O491"/>
    <mergeCell ref="P491:S491"/>
    <mergeCell ref="T491:W491"/>
    <mergeCell ref="B490:K490"/>
    <mergeCell ref="L490:O490"/>
    <mergeCell ref="P490:S490"/>
    <mergeCell ref="T490:W490"/>
    <mergeCell ref="B489:K489"/>
    <mergeCell ref="L489:O489"/>
    <mergeCell ref="P489:S489"/>
    <mergeCell ref="T489:W489"/>
    <mergeCell ref="A487:A488"/>
    <mergeCell ref="B487:K488"/>
    <mergeCell ref="L487:O488"/>
    <mergeCell ref="P487:S488"/>
    <mergeCell ref="T487:W488"/>
    <mergeCell ref="A483:I483"/>
    <mergeCell ref="A485:W485"/>
    <mergeCell ref="J482:M482"/>
    <mergeCell ref="J483:M483"/>
    <mergeCell ref="N483:Q483"/>
    <mergeCell ref="R483:U483"/>
    <mergeCell ref="B481:I481"/>
    <mergeCell ref="B482:I482"/>
    <mergeCell ref="N482:Q482"/>
    <mergeCell ref="R482:U482"/>
    <mergeCell ref="J481:M481"/>
    <mergeCell ref="N481:Q481"/>
    <mergeCell ref="R481:U481"/>
    <mergeCell ref="B479:I479"/>
    <mergeCell ref="B480:I480"/>
    <mergeCell ref="R479:U479"/>
    <mergeCell ref="J480:M480"/>
    <mergeCell ref="N480:Q480"/>
    <mergeCell ref="R480:U480"/>
    <mergeCell ref="J479:M479"/>
    <mergeCell ref="N479:Q479"/>
    <mergeCell ref="B478:I478"/>
    <mergeCell ref="J478:M478"/>
    <mergeCell ref="N478:Q478"/>
    <mergeCell ref="R478:U478"/>
    <mergeCell ref="B477:I477"/>
    <mergeCell ref="J477:M477"/>
    <mergeCell ref="N477:Q477"/>
    <mergeCell ref="R477:U477"/>
    <mergeCell ref="B476:I476"/>
    <mergeCell ref="J476:M476"/>
    <mergeCell ref="N476:Q476"/>
    <mergeCell ref="R476:U476"/>
    <mergeCell ref="J474:M474"/>
    <mergeCell ref="N474:Q474"/>
    <mergeCell ref="R474:U474"/>
    <mergeCell ref="B475:I475"/>
    <mergeCell ref="J475:M475"/>
    <mergeCell ref="N475:Q475"/>
    <mergeCell ref="L430:M430"/>
    <mergeCell ref="B471:I472"/>
    <mergeCell ref="J471:M472"/>
    <mergeCell ref="R471:U472"/>
    <mergeCell ref="B473:I473"/>
    <mergeCell ref="R473:U473"/>
    <mergeCell ref="N473:Q473"/>
    <mergeCell ref="N448:O448"/>
    <mergeCell ref="N449:O449"/>
    <mergeCell ref="T452:U452"/>
    <mergeCell ref="R446:S446"/>
    <mergeCell ref="B474:I474"/>
    <mergeCell ref="J473:M473"/>
    <mergeCell ref="P450:Q450"/>
    <mergeCell ref="N410:O410"/>
    <mergeCell ref="R410:S410"/>
    <mergeCell ref="B466:I466"/>
    <mergeCell ref="J466:M466"/>
    <mergeCell ref="N466:Q466"/>
    <mergeCell ref="E428:K428"/>
    <mergeCell ref="B467:I467"/>
    <mergeCell ref="J467:M467"/>
    <mergeCell ref="N467:Q467"/>
    <mergeCell ref="R467:U467"/>
    <mergeCell ref="R464:U465"/>
    <mergeCell ref="R447:S447"/>
    <mergeCell ref="P449:Q449"/>
    <mergeCell ref="T451:U451"/>
    <mergeCell ref="R448:S448"/>
    <mergeCell ref="T449:U449"/>
    <mergeCell ref="A464:A465"/>
    <mergeCell ref="B464:I465"/>
    <mergeCell ref="J464:M465"/>
    <mergeCell ref="N464:Q465"/>
    <mergeCell ref="T441:U441"/>
    <mergeCell ref="R445:S445"/>
    <mergeCell ref="N452:O452"/>
    <mergeCell ref="E456:K456"/>
    <mergeCell ref="L456:M456"/>
    <mergeCell ref="N456:O456"/>
    <mergeCell ref="R407:S407"/>
    <mergeCell ref="R341:S341"/>
    <mergeCell ref="T341:U341"/>
    <mergeCell ref="T338:U338"/>
    <mergeCell ref="T345:U345"/>
    <mergeCell ref="T347:U347"/>
    <mergeCell ref="T358:U358"/>
    <mergeCell ref="T356:U356"/>
    <mergeCell ref="R337:S337"/>
    <mergeCell ref="T410:U410"/>
    <mergeCell ref="V410:W410"/>
    <mergeCell ref="T407:U407"/>
    <mergeCell ref="V399:W399"/>
    <mergeCell ref="V395:W395"/>
    <mergeCell ref="V406:W406"/>
    <mergeCell ref="T399:U399"/>
    <mergeCell ref="T337:U337"/>
    <mergeCell ref="R408:S408"/>
    <mergeCell ref="V408:W408"/>
    <mergeCell ref="V407:W407"/>
    <mergeCell ref="P273:Q275"/>
    <mergeCell ref="A312:A314"/>
    <mergeCell ref="E325:K325"/>
    <mergeCell ref="L325:M325"/>
    <mergeCell ref="N325:O325"/>
    <mergeCell ref="B312:B314"/>
    <mergeCell ref="C312:C314"/>
    <mergeCell ref="T336:U336"/>
    <mergeCell ref="D312:D314"/>
    <mergeCell ref="N315:O315"/>
    <mergeCell ref="L324:M324"/>
    <mergeCell ref="P268:Q268"/>
    <mergeCell ref="N239:O239"/>
    <mergeCell ref="L282:M282"/>
    <mergeCell ref="N282:O282"/>
    <mergeCell ref="L286:M286"/>
    <mergeCell ref="E289:K289"/>
    <mergeCell ref="L267:M267"/>
    <mergeCell ref="A273:A275"/>
    <mergeCell ref="B273:B275"/>
    <mergeCell ref="C273:C275"/>
    <mergeCell ref="D273:D275"/>
    <mergeCell ref="E273:K275"/>
    <mergeCell ref="N276:O276"/>
    <mergeCell ref="E178:K179"/>
    <mergeCell ref="P282:Q282"/>
    <mergeCell ref="N326:O326"/>
    <mergeCell ref="E366:K366"/>
    <mergeCell ref="L366:M366"/>
    <mergeCell ref="N366:O366"/>
    <mergeCell ref="E268:K268"/>
    <mergeCell ref="L268:M268"/>
    <mergeCell ref="N268:O268"/>
    <mergeCell ref="T416:U416"/>
    <mergeCell ref="N407:O407"/>
    <mergeCell ref="V412:W412"/>
    <mergeCell ref="R315:S315"/>
    <mergeCell ref="N409:O409"/>
    <mergeCell ref="T326:U326"/>
    <mergeCell ref="N334:O334"/>
    <mergeCell ref="N408:O408"/>
    <mergeCell ref="T327:U327"/>
    <mergeCell ref="T409:U409"/>
    <mergeCell ref="V418:W418"/>
    <mergeCell ref="V416:W416"/>
    <mergeCell ref="E418:K418"/>
    <mergeCell ref="L418:M418"/>
    <mergeCell ref="P429:Q429"/>
    <mergeCell ref="N428:O428"/>
    <mergeCell ref="T419:U419"/>
    <mergeCell ref="N419:O419"/>
    <mergeCell ref="N418:O418"/>
    <mergeCell ref="E421:K421"/>
    <mergeCell ref="E406:K406"/>
    <mergeCell ref="L406:M406"/>
    <mergeCell ref="L399:M399"/>
    <mergeCell ref="E361:K361"/>
    <mergeCell ref="E312:K314"/>
    <mergeCell ref="E326:K326"/>
    <mergeCell ref="L346:M346"/>
    <mergeCell ref="L312:M314"/>
    <mergeCell ref="E359:K359"/>
    <mergeCell ref="E346:K346"/>
    <mergeCell ref="V430:W430"/>
    <mergeCell ref="E174:K174"/>
    <mergeCell ref="E341:K341"/>
    <mergeCell ref="L341:M341"/>
    <mergeCell ref="E304:K304"/>
    <mergeCell ref="L304:M304"/>
    <mergeCell ref="E181:K181"/>
    <mergeCell ref="L175:M175"/>
    <mergeCell ref="L174:M174"/>
    <mergeCell ref="E282:K282"/>
    <mergeCell ref="P431:Q431"/>
    <mergeCell ref="L436:M436"/>
    <mergeCell ref="N434:O434"/>
    <mergeCell ref="P434:Q434"/>
    <mergeCell ref="V435:W435"/>
    <mergeCell ref="N432:O432"/>
    <mergeCell ref="P432:Q432"/>
    <mergeCell ref="V431:W431"/>
    <mergeCell ref="T433:U433"/>
    <mergeCell ref="T417:U417"/>
    <mergeCell ref="R419:S419"/>
    <mergeCell ref="R418:S418"/>
    <mergeCell ref="T436:U436"/>
    <mergeCell ref="T438:U438"/>
    <mergeCell ref="T435:U435"/>
    <mergeCell ref="T434:U434"/>
    <mergeCell ref="T429:U429"/>
    <mergeCell ref="R428:S428"/>
    <mergeCell ref="R417:S417"/>
    <mergeCell ref="V419:W419"/>
    <mergeCell ref="V428:W428"/>
    <mergeCell ref="V432:W432"/>
    <mergeCell ref="V429:W429"/>
    <mergeCell ref="T440:U440"/>
    <mergeCell ref="V433:W433"/>
    <mergeCell ref="V436:W436"/>
    <mergeCell ref="V439:W439"/>
    <mergeCell ref="V437:W437"/>
    <mergeCell ref="V438:W438"/>
    <mergeCell ref="V443:W443"/>
    <mergeCell ref="V440:W440"/>
    <mergeCell ref="R435:S435"/>
    <mergeCell ref="T444:U444"/>
    <mergeCell ref="T445:U445"/>
    <mergeCell ref="R436:S436"/>
    <mergeCell ref="V441:W441"/>
    <mergeCell ref="V442:W442"/>
    <mergeCell ref="R438:S438"/>
    <mergeCell ref="P447:Q447"/>
    <mergeCell ref="R440:S440"/>
    <mergeCell ref="R444:S444"/>
    <mergeCell ref="T446:U446"/>
    <mergeCell ref="P446:Q446"/>
    <mergeCell ref="P444:Q444"/>
    <mergeCell ref="P445:Q445"/>
    <mergeCell ref="R442:S442"/>
    <mergeCell ref="R441:S441"/>
    <mergeCell ref="P441:Q441"/>
    <mergeCell ref="R466:U466"/>
    <mergeCell ref="T432:U432"/>
    <mergeCell ref="T442:U442"/>
    <mergeCell ref="T428:U428"/>
    <mergeCell ref="T437:U437"/>
    <mergeCell ref="T443:U443"/>
    <mergeCell ref="R437:S437"/>
    <mergeCell ref="T439:U439"/>
    <mergeCell ref="T431:U431"/>
    <mergeCell ref="R429:S429"/>
    <mergeCell ref="N459:O460"/>
    <mergeCell ref="E452:K452"/>
    <mergeCell ref="N471:Q472"/>
    <mergeCell ref="E455:K455"/>
    <mergeCell ref="L455:M455"/>
    <mergeCell ref="N455:O455"/>
    <mergeCell ref="N453:O453"/>
    <mergeCell ref="L452:M452"/>
    <mergeCell ref="A463:W463"/>
    <mergeCell ref="V452:W452"/>
    <mergeCell ref="R420:S420"/>
    <mergeCell ref="R340:S340"/>
    <mergeCell ref="R345:S345"/>
    <mergeCell ref="P418:Q418"/>
    <mergeCell ref="N362:O362"/>
    <mergeCell ref="N361:O361"/>
    <mergeCell ref="P409:Q409"/>
    <mergeCell ref="R347:S347"/>
    <mergeCell ref="R357:S357"/>
    <mergeCell ref="R361:S361"/>
    <mergeCell ref="E357:K357"/>
    <mergeCell ref="N324:O324"/>
    <mergeCell ref="E278:K278"/>
    <mergeCell ref="N279:O279"/>
    <mergeCell ref="L290:M290"/>
    <mergeCell ref="L348:M348"/>
    <mergeCell ref="E347:K347"/>
    <mergeCell ref="L357:M357"/>
    <mergeCell ref="E356:K356"/>
    <mergeCell ref="L326:M326"/>
    <mergeCell ref="E264:K264"/>
    <mergeCell ref="N263:O263"/>
    <mergeCell ref="R268:S268"/>
    <mergeCell ref="R265:S265"/>
    <mergeCell ref="E267:K267"/>
    <mergeCell ref="L279:M279"/>
    <mergeCell ref="N277:O277"/>
    <mergeCell ref="N267:O267"/>
    <mergeCell ref="N269:O269"/>
    <mergeCell ref="L273:M275"/>
    <mergeCell ref="P64:Q65"/>
    <mergeCell ref="L88:M88"/>
    <mergeCell ref="L89:M89"/>
    <mergeCell ref="N89:O89"/>
    <mergeCell ref="E169:K169"/>
    <mergeCell ref="L169:M169"/>
    <mergeCell ref="N169:O169"/>
    <mergeCell ref="P162:Q164"/>
    <mergeCell ref="N156:O158"/>
    <mergeCell ref="L137:M137"/>
    <mergeCell ref="P239:Q239"/>
    <mergeCell ref="N140:O140"/>
    <mergeCell ref="P140:Q140"/>
    <mergeCell ref="P105:Q106"/>
    <mergeCell ref="N185:O185"/>
    <mergeCell ref="N159:O159"/>
    <mergeCell ref="N183:O183"/>
    <mergeCell ref="N178:O179"/>
    <mergeCell ref="P185:Q185"/>
    <mergeCell ref="P190:Q190"/>
    <mergeCell ref="R205:S205"/>
    <mergeCell ref="P181:Q181"/>
    <mergeCell ref="R182:S182"/>
    <mergeCell ref="R181:S181"/>
    <mergeCell ref="P176:Q176"/>
    <mergeCell ref="L105:M106"/>
    <mergeCell ref="N105:O106"/>
    <mergeCell ref="N182:O182"/>
    <mergeCell ref="N181:O181"/>
    <mergeCell ref="L182:M182"/>
    <mergeCell ref="V203:W203"/>
    <mergeCell ref="V186:W186"/>
    <mergeCell ref="V200:W200"/>
    <mergeCell ref="P159:Q159"/>
    <mergeCell ref="P183:Q183"/>
    <mergeCell ref="P184:Q184"/>
    <mergeCell ref="P175:Q175"/>
    <mergeCell ref="R175:S175"/>
    <mergeCell ref="N162:O164"/>
    <mergeCell ref="L97:M98"/>
    <mergeCell ref="L103:M104"/>
    <mergeCell ref="N103:O104"/>
    <mergeCell ref="V181:W181"/>
    <mergeCell ref="V182:W182"/>
    <mergeCell ref="V169:W169"/>
    <mergeCell ref="V151:W151"/>
    <mergeCell ref="V152:W152"/>
    <mergeCell ref="V160:W161"/>
    <mergeCell ref="V201:W202"/>
    <mergeCell ref="L64:M65"/>
    <mergeCell ref="N64:O65"/>
    <mergeCell ref="P156:Q158"/>
    <mergeCell ref="P99:Q100"/>
    <mergeCell ref="L162:M164"/>
    <mergeCell ref="T64:U65"/>
    <mergeCell ref="L178:M179"/>
    <mergeCell ref="R186:S186"/>
    <mergeCell ref="P103:Q104"/>
    <mergeCell ref="V91:W91"/>
    <mergeCell ref="V178:W179"/>
    <mergeCell ref="V173:W173"/>
    <mergeCell ref="V174:W174"/>
    <mergeCell ref="V176:W176"/>
    <mergeCell ref="V177:W177"/>
    <mergeCell ref="T186:U186"/>
    <mergeCell ref="N203:O203"/>
    <mergeCell ref="V185:W185"/>
    <mergeCell ref="V184:W184"/>
    <mergeCell ref="N174:O174"/>
    <mergeCell ref="B18:V19"/>
    <mergeCell ref="B22:V23"/>
    <mergeCell ref="B24:V25"/>
    <mergeCell ref="B20:V21"/>
    <mergeCell ref="R64:S65"/>
    <mergeCell ref="T332:U332"/>
    <mergeCell ref="R328:S328"/>
    <mergeCell ref="T331:U331"/>
    <mergeCell ref="T344:U344"/>
    <mergeCell ref="R343:S343"/>
    <mergeCell ref="T343:U343"/>
    <mergeCell ref="R342:S342"/>
    <mergeCell ref="T342:U342"/>
    <mergeCell ref="T340:U340"/>
    <mergeCell ref="R338:S338"/>
    <mergeCell ref="N336:O336"/>
    <mergeCell ref="P336:Q336"/>
    <mergeCell ref="R336:S336"/>
    <mergeCell ref="R334:S334"/>
    <mergeCell ref="P332:Q332"/>
    <mergeCell ref="P335:Q335"/>
    <mergeCell ref="N332:O332"/>
    <mergeCell ref="V409:W409"/>
    <mergeCell ref="V415:W415"/>
    <mergeCell ref="R280:S280"/>
    <mergeCell ref="R292:S292"/>
    <mergeCell ref="R281:S281"/>
    <mergeCell ref="T281:U281"/>
    <mergeCell ref="T282:U282"/>
    <mergeCell ref="T289:U289"/>
    <mergeCell ref="R290:S290"/>
    <mergeCell ref="R332:S332"/>
    <mergeCell ref="T245:U245"/>
    <mergeCell ref="R246:S246"/>
    <mergeCell ref="T276:U276"/>
    <mergeCell ref="T269:U269"/>
    <mergeCell ref="V417:W417"/>
    <mergeCell ref="V403:W403"/>
    <mergeCell ref="V411:W411"/>
    <mergeCell ref="T404:U404"/>
    <mergeCell ref="V414:W414"/>
    <mergeCell ref="T414:U414"/>
    <mergeCell ref="R286:S286"/>
    <mergeCell ref="T427:U427"/>
    <mergeCell ref="T280:U280"/>
    <mergeCell ref="T284:U284"/>
    <mergeCell ref="R284:S284"/>
    <mergeCell ref="T248:U248"/>
    <mergeCell ref="T420:U420"/>
    <mergeCell ref="T421:U421"/>
    <mergeCell ref="T418:U418"/>
    <mergeCell ref="R339:S339"/>
    <mergeCell ref="N97:O98"/>
    <mergeCell ref="V126:W126"/>
    <mergeCell ref="R273:S275"/>
    <mergeCell ref="R306:S306"/>
    <mergeCell ref="A135:A136"/>
    <mergeCell ref="E135:K136"/>
    <mergeCell ref="L135:M136"/>
    <mergeCell ref="N160:O161"/>
    <mergeCell ref="D135:D136"/>
    <mergeCell ref="C135:C136"/>
    <mergeCell ref="V84:W86"/>
    <mergeCell ref="V103:W104"/>
    <mergeCell ref="V105:W106"/>
    <mergeCell ref="V92:W92"/>
    <mergeCell ref="V94:W94"/>
    <mergeCell ref="T101:U102"/>
    <mergeCell ref="B127:B128"/>
    <mergeCell ref="C127:C128"/>
    <mergeCell ref="D127:D128"/>
    <mergeCell ref="L101:M102"/>
    <mergeCell ref="B135:B136"/>
    <mergeCell ref="C160:C161"/>
    <mergeCell ref="V434:W434"/>
    <mergeCell ref="V420:W420"/>
    <mergeCell ref="V421:W421"/>
    <mergeCell ref="V427:W427"/>
    <mergeCell ref="V424:W426"/>
    <mergeCell ref="A101:A102"/>
    <mergeCell ref="B101:B102"/>
    <mergeCell ref="C101:C102"/>
    <mergeCell ref="D101:D102"/>
    <mergeCell ref="A127:A128"/>
    <mergeCell ref="N135:O136"/>
    <mergeCell ref="V175:W175"/>
    <mergeCell ref="V172:W172"/>
    <mergeCell ref="V117:W119"/>
    <mergeCell ref="V451:W451"/>
    <mergeCell ref="V383:W383"/>
    <mergeCell ref="V384:W384"/>
    <mergeCell ref="V385:W385"/>
    <mergeCell ref="V393:W393"/>
    <mergeCell ref="V446:W446"/>
    <mergeCell ref="V88:W88"/>
    <mergeCell ref="V372:W372"/>
    <mergeCell ref="V373:W373"/>
    <mergeCell ref="V360:W360"/>
    <mergeCell ref="V361:W361"/>
    <mergeCell ref="V351:W353"/>
    <mergeCell ref="V127:W128"/>
    <mergeCell ref="V107:W107"/>
    <mergeCell ref="V262:W262"/>
    <mergeCell ref="V183:W183"/>
    <mergeCell ref="V374:W374"/>
    <mergeCell ref="V380:W380"/>
    <mergeCell ref="E101:K102"/>
    <mergeCell ref="R101:S102"/>
    <mergeCell ref="P101:Q102"/>
    <mergeCell ref="V401:W401"/>
    <mergeCell ref="N101:O102"/>
    <mergeCell ref="P160:Q161"/>
    <mergeCell ref="P135:Q136"/>
    <mergeCell ref="T201:U202"/>
    <mergeCell ref="V402:W402"/>
    <mergeCell ref="V375:W375"/>
    <mergeCell ref="V377:W377"/>
    <mergeCell ref="V398:W398"/>
    <mergeCell ref="V382:W382"/>
    <mergeCell ref="V376:W376"/>
    <mergeCell ref="V379:W379"/>
    <mergeCell ref="V391:W391"/>
    <mergeCell ref="V459:W460"/>
    <mergeCell ref="V444:W444"/>
    <mergeCell ref="V445:W445"/>
    <mergeCell ref="V447:W447"/>
    <mergeCell ref="V449:W449"/>
    <mergeCell ref="V453:W453"/>
    <mergeCell ref="V455:W455"/>
    <mergeCell ref="V454:W454"/>
    <mergeCell ref="V448:W448"/>
    <mergeCell ref="V456:W456"/>
    <mergeCell ref="V363:W363"/>
    <mergeCell ref="V367:W367"/>
    <mergeCell ref="V364:W364"/>
    <mergeCell ref="V365:W365"/>
    <mergeCell ref="V405:W405"/>
    <mergeCell ref="V392:W392"/>
    <mergeCell ref="V397:W397"/>
    <mergeCell ref="V400:W400"/>
    <mergeCell ref="V394:W394"/>
    <mergeCell ref="V381:W381"/>
    <mergeCell ref="V358:W358"/>
    <mergeCell ref="V359:W359"/>
    <mergeCell ref="V348:W348"/>
    <mergeCell ref="V342:W342"/>
    <mergeCell ref="V343:W343"/>
    <mergeCell ref="V344:W344"/>
    <mergeCell ref="V347:W347"/>
    <mergeCell ref="V356:W356"/>
    <mergeCell ref="V357:W357"/>
    <mergeCell ref="V354:W354"/>
    <mergeCell ref="V339:W339"/>
    <mergeCell ref="R346:S346"/>
    <mergeCell ref="T346:U346"/>
    <mergeCell ref="V341:W341"/>
    <mergeCell ref="V345:W345"/>
    <mergeCell ref="V346:W346"/>
    <mergeCell ref="V340:W340"/>
    <mergeCell ref="T339:U339"/>
    <mergeCell ref="V315:W315"/>
    <mergeCell ref="A388:A390"/>
    <mergeCell ref="V329:W329"/>
    <mergeCell ref="V330:W330"/>
    <mergeCell ref="V331:W331"/>
    <mergeCell ref="V332:W332"/>
    <mergeCell ref="V333:W333"/>
    <mergeCell ref="V336:W336"/>
    <mergeCell ref="V337:W337"/>
    <mergeCell ref="V338:W338"/>
    <mergeCell ref="V334:W334"/>
    <mergeCell ref="V327:W327"/>
    <mergeCell ref="V321:W321"/>
    <mergeCell ref="V322:W322"/>
    <mergeCell ref="V323:W323"/>
    <mergeCell ref="V324:W324"/>
    <mergeCell ref="V325:W325"/>
    <mergeCell ref="V326:W326"/>
    <mergeCell ref="V328:W328"/>
    <mergeCell ref="A351:A353"/>
    <mergeCell ref="A424:A426"/>
    <mergeCell ref="R450:S450"/>
    <mergeCell ref="R451:S451"/>
    <mergeCell ref="E445:K445"/>
    <mergeCell ref="N445:O445"/>
    <mergeCell ref="R354:S354"/>
    <mergeCell ref="R377:S377"/>
    <mergeCell ref="P443:Q443"/>
    <mergeCell ref="L439:M439"/>
    <mergeCell ref="V319:W319"/>
    <mergeCell ref="V320:W320"/>
    <mergeCell ref="V316:W316"/>
    <mergeCell ref="E292:K292"/>
    <mergeCell ref="L292:M292"/>
    <mergeCell ref="P292:Q292"/>
    <mergeCell ref="V292:W292"/>
    <mergeCell ref="V299:W299"/>
    <mergeCell ref="T312:U314"/>
    <mergeCell ref="T315:U315"/>
    <mergeCell ref="T307:U307"/>
    <mergeCell ref="R308:S308"/>
    <mergeCell ref="T308:U308"/>
    <mergeCell ref="V317:W317"/>
    <mergeCell ref="V318:W318"/>
    <mergeCell ref="V309:W309"/>
    <mergeCell ref="V307:W307"/>
    <mergeCell ref="V308:W308"/>
    <mergeCell ref="R316:S316"/>
    <mergeCell ref="V312:W314"/>
    <mergeCell ref="V302:W302"/>
    <mergeCell ref="V303:W303"/>
    <mergeCell ref="V305:W305"/>
    <mergeCell ref="V304:W304"/>
    <mergeCell ref="V298:W298"/>
    <mergeCell ref="V306:W306"/>
    <mergeCell ref="V300:W300"/>
    <mergeCell ref="V301:W301"/>
    <mergeCell ref="V296:W296"/>
    <mergeCell ref="V297:W297"/>
    <mergeCell ref="L289:M289"/>
    <mergeCell ref="N289:O289"/>
    <mergeCell ref="R291:S291"/>
    <mergeCell ref="R289:S289"/>
    <mergeCell ref="L291:M291"/>
    <mergeCell ref="N290:O290"/>
    <mergeCell ref="P290:Q290"/>
    <mergeCell ref="V284:W284"/>
    <mergeCell ref="V285:W285"/>
    <mergeCell ref="V273:W275"/>
    <mergeCell ref="V276:W276"/>
    <mergeCell ref="V282:W282"/>
    <mergeCell ref="V279:W279"/>
    <mergeCell ref="V280:W280"/>
    <mergeCell ref="V278:W278"/>
    <mergeCell ref="T286:U286"/>
    <mergeCell ref="V264:W264"/>
    <mergeCell ref="V265:W265"/>
    <mergeCell ref="V266:W266"/>
    <mergeCell ref="V267:W267"/>
    <mergeCell ref="V269:W269"/>
    <mergeCell ref="V281:W281"/>
    <mergeCell ref="V270:W270"/>
    <mergeCell ref="V277:W277"/>
    <mergeCell ref="V259:W259"/>
    <mergeCell ref="V260:W260"/>
    <mergeCell ref="V261:W261"/>
    <mergeCell ref="V254:W254"/>
    <mergeCell ref="V255:W255"/>
    <mergeCell ref="V256:W256"/>
    <mergeCell ref="V257:W257"/>
    <mergeCell ref="V263:W263"/>
    <mergeCell ref="V250:W250"/>
    <mergeCell ref="V251:W251"/>
    <mergeCell ref="V252:W252"/>
    <mergeCell ref="V253:W253"/>
    <mergeCell ref="V246:W246"/>
    <mergeCell ref="V247:W247"/>
    <mergeCell ref="V248:W248"/>
    <mergeCell ref="V249:W249"/>
    <mergeCell ref="V258:W258"/>
    <mergeCell ref="V242:W242"/>
    <mergeCell ref="V243:W243"/>
    <mergeCell ref="V244:W244"/>
    <mergeCell ref="V245:W245"/>
    <mergeCell ref="V240:W240"/>
    <mergeCell ref="V241:W241"/>
    <mergeCell ref="V238:W238"/>
    <mergeCell ref="T239:U239"/>
    <mergeCell ref="R238:S238"/>
    <mergeCell ref="T241:U241"/>
    <mergeCell ref="A235:A237"/>
    <mergeCell ref="B235:B237"/>
    <mergeCell ref="C235:C237"/>
    <mergeCell ref="E239:K239"/>
    <mergeCell ref="L239:M239"/>
    <mergeCell ref="T240:U240"/>
    <mergeCell ref="V206:W206"/>
    <mergeCell ref="V207:W208"/>
    <mergeCell ref="V235:W237"/>
    <mergeCell ref="V239:W239"/>
    <mergeCell ref="V204:W204"/>
    <mergeCell ref="V187:W187"/>
    <mergeCell ref="V190:W190"/>
    <mergeCell ref="V188:W188"/>
    <mergeCell ref="V189:W189"/>
    <mergeCell ref="V199:W199"/>
    <mergeCell ref="V162:W164"/>
    <mergeCell ref="V170:W170"/>
    <mergeCell ref="V171:W171"/>
    <mergeCell ref="V156:W158"/>
    <mergeCell ref="V159:W159"/>
    <mergeCell ref="V132:W132"/>
    <mergeCell ref="V150:W150"/>
    <mergeCell ref="V145:W145"/>
    <mergeCell ref="V146:W146"/>
    <mergeCell ref="V141:W141"/>
    <mergeCell ref="V131:W131"/>
    <mergeCell ref="V121:W122"/>
    <mergeCell ref="V133:W133"/>
    <mergeCell ref="V123:W125"/>
    <mergeCell ref="V120:W120"/>
    <mergeCell ref="V129:W130"/>
    <mergeCell ref="V109:W110"/>
    <mergeCell ref="V111:W112"/>
    <mergeCell ref="V113:W113"/>
    <mergeCell ref="V82:W82"/>
    <mergeCell ref="V83:W83"/>
    <mergeCell ref="V87:W87"/>
    <mergeCell ref="V99:W100"/>
    <mergeCell ref="V93:W93"/>
    <mergeCell ref="V89:W89"/>
    <mergeCell ref="V90:W90"/>
    <mergeCell ref="V78:W80"/>
    <mergeCell ref="V81:W81"/>
    <mergeCell ref="T447:U447"/>
    <mergeCell ref="L445:M445"/>
    <mergeCell ref="N354:O354"/>
    <mergeCell ref="V95:W96"/>
    <mergeCell ref="V97:W98"/>
    <mergeCell ref="V101:W102"/>
    <mergeCell ref="V108:W108"/>
    <mergeCell ref="V140:W140"/>
    <mergeCell ref="V59:W59"/>
    <mergeCell ref="V60:W60"/>
    <mergeCell ref="V61:W61"/>
    <mergeCell ref="V62:W63"/>
    <mergeCell ref="V71:W72"/>
    <mergeCell ref="V73:W73"/>
    <mergeCell ref="V64:W65"/>
    <mergeCell ref="N454:O454"/>
    <mergeCell ref="E454:K454"/>
    <mergeCell ref="T454:U454"/>
    <mergeCell ref="P452:Q452"/>
    <mergeCell ref="L459:M460"/>
    <mergeCell ref="V66:W67"/>
    <mergeCell ref="V68:W69"/>
    <mergeCell ref="V74:W74"/>
    <mergeCell ref="V75:W75"/>
    <mergeCell ref="V70:W70"/>
    <mergeCell ref="E431:K431"/>
    <mergeCell ref="E420:K420"/>
    <mergeCell ref="E427:K427"/>
    <mergeCell ref="L431:M431"/>
    <mergeCell ref="L420:M420"/>
    <mergeCell ref="T459:U460"/>
    <mergeCell ref="E449:K449"/>
    <mergeCell ref="L449:M449"/>
    <mergeCell ref="T455:U455"/>
    <mergeCell ref="L454:M454"/>
    <mergeCell ref="P407:Q407"/>
    <mergeCell ref="P404:Q404"/>
    <mergeCell ref="P405:Q405"/>
    <mergeCell ref="E430:K430"/>
    <mergeCell ref="L419:M419"/>
    <mergeCell ref="L421:M421"/>
    <mergeCell ref="L428:M428"/>
    <mergeCell ref="N420:O420"/>
    <mergeCell ref="N421:O421"/>
    <mergeCell ref="N429:O429"/>
    <mergeCell ref="P400:Q400"/>
    <mergeCell ref="P402:Q402"/>
    <mergeCell ref="R403:S403"/>
    <mergeCell ref="R409:S409"/>
    <mergeCell ref="N417:O417"/>
    <mergeCell ref="N404:O404"/>
    <mergeCell ref="N416:O416"/>
    <mergeCell ref="P406:Q406"/>
    <mergeCell ref="R416:S416"/>
    <mergeCell ref="P410:Q410"/>
    <mergeCell ref="P394:Q394"/>
    <mergeCell ref="P378:Q378"/>
    <mergeCell ref="P379:Q379"/>
    <mergeCell ref="P393:Q393"/>
    <mergeCell ref="R399:S399"/>
    <mergeCell ref="P382:Q382"/>
    <mergeCell ref="R380:S380"/>
    <mergeCell ref="P395:Q395"/>
    <mergeCell ref="R379:S379"/>
    <mergeCell ref="R388:S390"/>
    <mergeCell ref="P385:Q385"/>
    <mergeCell ref="P365:Q365"/>
    <mergeCell ref="E399:K399"/>
    <mergeCell ref="N372:O372"/>
    <mergeCell ref="L363:M363"/>
    <mergeCell ref="N364:O364"/>
    <mergeCell ref="L365:M365"/>
    <mergeCell ref="N365:O365"/>
    <mergeCell ref="P373:Q373"/>
    <mergeCell ref="P372:Q372"/>
    <mergeCell ref="L362:M362"/>
    <mergeCell ref="N399:O399"/>
    <mergeCell ref="L380:M380"/>
    <mergeCell ref="P381:Q381"/>
    <mergeCell ref="N384:O384"/>
    <mergeCell ref="N376:O376"/>
    <mergeCell ref="N377:O377"/>
    <mergeCell ref="P399:Q399"/>
    <mergeCell ref="N379:O379"/>
    <mergeCell ref="L395:M395"/>
    <mergeCell ref="L359:M359"/>
    <mergeCell ref="E360:K360"/>
    <mergeCell ref="L361:M361"/>
    <mergeCell ref="N360:O360"/>
    <mergeCell ref="L360:M360"/>
    <mergeCell ref="N359:O359"/>
    <mergeCell ref="L370:M370"/>
    <mergeCell ref="L373:M373"/>
    <mergeCell ref="L375:M375"/>
    <mergeCell ref="L367:M367"/>
    <mergeCell ref="E368:K368"/>
    <mergeCell ref="N370:O370"/>
    <mergeCell ref="E371:K371"/>
    <mergeCell ref="E372:K372"/>
    <mergeCell ref="L379:M379"/>
    <mergeCell ref="L382:M382"/>
    <mergeCell ref="E384:K384"/>
    <mergeCell ref="E385:K385"/>
    <mergeCell ref="E392:K392"/>
    <mergeCell ref="E363:K363"/>
    <mergeCell ref="E365:K365"/>
    <mergeCell ref="E364:K364"/>
    <mergeCell ref="E377:K377"/>
    <mergeCell ref="E370:K370"/>
    <mergeCell ref="E344:K344"/>
    <mergeCell ref="L356:M356"/>
    <mergeCell ref="L345:M345"/>
    <mergeCell ref="L347:M347"/>
    <mergeCell ref="E355:K355"/>
    <mergeCell ref="L355:M355"/>
    <mergeCell ref="E345:K345"/>
    <mergeCell ref="E348:K348"/>
    <mergeCell ref="N340:O340"/>
    <mergeCell ref="E337:K337"/>
    <mergeCell ref="L337:M337"/>
    <mergeCell ref="N337:O337"/>
    <mergeCell ref="N339:O339"/>
    <mergeCell ref="E338:K338"/>
    <mergeCell ref="L338:M338"/>
    <mergeCell ref="E340:K340"/>
    <mergeCell ref="E293:K293"/>
    <mergeCell ref="L293:M293"/>
    <mergeCell ref="E286:K286"/>
    <mergeCell ref="E331:K331"/>
    <mergeCell ref="L331:M331"/>
    <mergeCell ref="E291:K291"/>
    <mergeCell ref="E290:K290"/>
    <mergeCell ref="L315:M315"/>
    <mergeCell ref="E315:K315"/>
    <mergeCell ref="E287:K287"/>
    <mergeCell ref="R247:S247"/>
    <mergeCell ref="T247:U247"/>
    <mergeCell ref="P330:Q330"/>
    <mergeCell ref="R329:S329"/>
    <mergeCell ref="R330:S330"/>
    <mergeCell ref="R264:S264"/>
    <mergeCell ref="P266:Q266"/>
    <mergeCell ref="R305:S305"/>
    <mergeCell ref="T305:U305"/>
    <mergeCell ref="T306:U306"/>
    <mergeCell ref="R235:S237"/>
    <mergeCell ref="T235:U237"/>
    <mergeCell ref="T203:U203"/>
    <mergeCell ref="T238:U238"/>
    <mergeCell ref="R239:S239"/>
    <mergeCell ref="R203:S203"/>
    <mergeCell ref="T206:U206"/>
    <mergeCell ref="R204:S204"/>
    <mergeCell ref="T205:U205"/>
    <mergeCell ref="R206:S206"/>
    <mergeCell ref="T199:U199"/>
    <mergeCell ref="R200:S200"/>
    <mergeCell ref="T200:U200"/>
    <mergeCell ref="T204:U204"/>
    <mergeCell ref="P203:Q203"/>
    <mergeCell ref="T183:U183"/>
    <mergeCell ref="R184:S184"/>
    <mergeCell ref="T184:U184"/>
    <mergeCell ref="R199:S199"/>
    <mergeCell ref="R201:S202"/>
    <mergeCell ref="P182:Q182"/>
    <mergeCell ref="R177:S177"/>
    <mergeCell ref="R176:S176"/>
    <mergeCell ref="T173:U173"/>
    <mergeCell ref="T176:U176"/>
    <mergeCell ref="P172:Q172"/>
    <mergeCell ref="T174:U174"/>
    <mergeCell ref="R173:S173"/>
    <mergeCell ref="L203:M203"/>
    <mergeCell ref="P187:Q187"/>
    <mergeCell ref="N187:O187"/>
    <mergeCell ref="L190:M190"/>
    <mergeCell ref="L183:M183"/>
    <mergeCell ref="P189:Q189"/>
    <mergeCell ref="L195:M197"/>
    <mergeCell ref="L185:M185"/>
    <mergeCell ref="R171:S171"/>
    <mergeCell ref="T182:U182"/>
    <mergeCell ref="R174:S174"/>
    <mergeCell ref="T181:U181"/>
    <mergeCell ref="T178:U179"/>
    <mergeCell ref="R178:S179"/>
    <mergeCell ref="R172:S172"/>
    <mergeCell ref="T172:U172"/>
    <mergeCell ref="A165:A166"/>
    <mergeCell ref="B165:B166"/>
    <mergeCell ref="R169:S169"/>
    <mergeCell ref="R167:S168"/>
    <mergeCell ref="A167:A168"/>
    <mergeCell ref="B167:B168"/>
    <mergeCell ref="C167:C168"/>
    <mergeCell ref="D167:D168"/>
    <mergeCell ref="E165:K166"/>
    <mergeCell ref="N165:O166"/>
    <mergeCell ref="C162:C164"/>
    <mergeCell ref="D162:D164"/>
    <mergeCell ref="V165:W166"/>
    <mergeCell ref="V167:W168"/>
    <mergeCell ref="L167:M168"/>
    <mergeCell ref="E167:K168"/>
    <mergeCell ref="C165:C166"/>
    <mergeCell ref="D165:D166"/>
    <mergeCell ref="T167:U168"/>
    <mergeCell ref="T162:U164"/>
    <mergeCell ref="D160:D161"/>
    <mergeCell ref="A138:A139"/>
    <mergeCell ref="B138:B139"/>
    <mergeCell ref="C138:C139"/>
    <mergeCell ref="D138:D139"/>
    <mergeCell ref="B160:B161"/>
    <mergeCell ref="D156:D158"/>
    <mergeCell ref="A160:A161"/>
    <mergeCell ref="A162:A164"/>
    <mergeCell ref="B162:B164"/>
    <mergeCell ref="E140:K140"/>
    <mergeCell ref="L140:M140"/>
    <mergeCell ref="E143:K143"/>
    <mergeCell ref="L143:M143"/>
    <mergeCell ref="L141:M141"/>
    <mergeCell ref="E144:K144"/>
    <mergeCell ref="L144:M144"/>
    <mergeCell ref="E147:K147"/>
    <mergeCell ref="E138:K139"/>
    <mergeCell ref="L138:M139"/>
    <mergeCell ref="N138:O139"/>
    <mergeCell ref="P138:Q139"/>
    <mergeCell ref="A129:A130"/>
    <mergeCell ref="B129:B130"/>
    <mergeCell ref="C129:C130"/>
    <mergeCell ref="D129:D130"/>
    <mergeCell ref="E129:K130"/>
    <mergeCell ref="L129:M130"/>
    <mergeCell ref="E105:K106"/>
    <mergeCell ref="A103:A104"/>
    <mergeCell ref="B103:B104"/>
    <mergeCell ref="C103:C104"/>
    <mergeCell ref="D103:D104"/>
    <mergeCell ref="E103:K104"/>
    <mergeCell ref="A105:A106"/>
    <mergeCell ref="B105:B106"/>
    <mergeCell ref="C105:C106"/>
    <mergeCell ref="D105:D106"/>
    <mergeCell ref="B97:B98"/>
    <mergeCell ref="C97:C98"/>
    <mergeCell ref="D97:D98"/>
    <mergeCell ref="C99:C100"/>
    <mergeCell ref="E99:K100"/>
    <mergeCell ref="P97:Q98"/>
    <mergeCell ref="L99:M100"/>
    <mergeCell ref="D99:D100"/>
    <mergeCell ref="N99:O100"/>
    <mergeCell ref="E97:K98"/>
    <mergeCell ref="E91:K91"/>
    <mergeCell ref="E90:K90"/>
    <mergeCell ref="L91:M91"/>
    <mergeCell ref="N91:O91"/>
    <mergeCell ref="P91:Q91"/>
    <mergeCell ref="L90:M90"/>
    <mergeCell ref="A40:W40"/>
    <mergeCell ref="A1:G1"/>
    <mergeCell ref="A2:G2"/>
    <mergeCell ref="A3:G3"/>
    <mergeCell ref="A4:G4"/>
    <mergeCell ref="J37:Q37"/>
    <mergeCell ref="A5:G5"/>
    <mergeCell ref="A35:I35"/>
    <mergeCell ref="A36:I36"/>
    <mergeCell ref="B11:V15"/>
    <mergeCell ref="A37:I37"/>
    <mergeCell ref="J35:Q35"/>
    <mergeCell ref="J36:Q36"/>
    <mergeCell ref="D56:D58"/>
    <mergeCell ref="L56:M58"/>
    <mergeCell ref="A52:W52"/>
    <mergeCell ref="A53:W54"/>
    <mergeCell ref="E56:K58"/>
    <mergeCell ref="V56:W58"/>
    <mergeCell ref="A55:W55"/>
    <mergeCell ref="T56:U58"/>
    <mergeCell ref="R56:S58"/>
    <mergeCell ref="P56:Q58"/>
    <mergeCell ref="N56:O58"/>
    <mergeCell ref="A56:A58"/>
    <mergeCell ref="B56:B58"/>
    <mergeCell ref="C56:C58"/>
    <mergeCell ref="E59:K59"/>
    <mergeCell ref="L59:M59"/>
    <mergeCell ref="N59:O59"/>
    <mergeCell ref="E60:K60"/>
    <mergeCell ref="L60:M60"/>
    <mergeCell ref="N60:O60"/>
    <mergeCell ref="P60:Q60"/>
    <mergeCell ref="P59:Q59"/>
    <mergeCell ref="R59:S59"/>
    <mergeCell ref="R61:S61"/>
    <mergeCell ref="T59:U59"/>
    <mergeCell ref="R60:S60"/>
    <mergeCell ref="T60:U60"/>
    <mergeCell ref="T61:U61"/>
    <mergeCell ref="E88:K88"/>
    <mergeCell ref="E61:K61"/>
    <mergeCell ref="L61:M61"/>
    <mergeCell ref="R62:S63"/>
    <mergeCell ref="N61:O61"/>
    <mergeCell ref="P61:Q61"/>
    <mergeCell ref="E62:K63"/>
    <mergeCell ref="L62:M63"/>
    <mergeCell ref="N62:O63"/>
    <mergeCell ref="P62:Q63"/>
    <mergeCell ref="N206:O206"/>
    <mergeCell ref="P206:Q206"/>
    <mergeCell ref="N90:O90"/>
    <mergeCell ref="N95:O96"/>
    <mergeCell ref="P89:Q89"/>
    <mergeCell ref="P92:Q92"/>
    <mergeCell ref="P90:Q90"/>
    <mergeCell ref="N184:O184"/>
    <mergeCell ref="P200:Q200"/>
    <mergeCell ref="P173:Q173"/>
    <mergeCell ref="R66:S67"/>
    <mergeCell ref="T66:U67"/>
    <mergeCell ref="P66:Q67"/>
    <mergeCell ref="N74:O74"/>
    <mergeCell ref="P74:Q74"/>
    <mergeCell ref="R68:S69"/>
    <mergeCell ref="N71:O72"/>
    <mergeCell ref="P71:Q72"/>
    <mergeCell ref="T68:U69"/>
    <mergeCell ref="R70:S70"/>
    <mergeCell ref="E68:K69"/>
    <mergeCell ref="L68:M69"/>
    <mergeCell ref="N68:O69"/>
    <mergeCell ref="P68:Q69"/>
    <mergeCell ref="E70:K70"/>
    <mergeCell ref="L70:M70"/>
    <mergeCell ref="N70:O70"/>
    <mergeCell ref="P70:Q70"/>
    <mergeCell ref="T70:U70"/>
    <mergeCell ref="R71:S72"/>
    <mergeCell ref="T71:U72"/>
    <mergeCell ref="E74:K74"/>
    <mergeCell ref="L74:M74"/>
    <mergeCell ref="R73:S73"/>
    <mergeCell ref="T73:U73"/>
    <mergeCell ref="E73:K73"/>
    <mergeCell ref="L73:M73"/>
    <mergeCell ref="N73:O73"/>
    <mergeCell ref="P73:Q73"/>
    <mergeCell ref="R74:S74"/>
    <mergeCell ref="T74:U74"/>
    <mergeCell ref="R83:S83"/>
    <mergeCell ref="T83:U83"/>
    <mergeCell ref="R82:S82"/>
    <mergeCell ref="T82:U82"/>
    <mergeCell ref="R75:S75"/>
    <mergeCell ref="T75:U75"/>
    <mergeCell ref="R78:S80"/>
    <mergeCell ref="N75:O75"/>
    <mergeCell ref="P75:Q75"/>
    <mergeCell ref="E75:K75"/>
    <mergeCell ref="L75:M75"/>
    <mergeCell ref="E82:K82"/>
    <mergeCell ref="L82:M82"/>
    <mergeCell ref="L81:M81"/>
    <mergeCell ref="E81:K81"/>
    <mergeCell ref="L78:M80"/>
    <mergeCell ref="P88:Q88"/>
    <mergeCell ref="P81:Q81"/>
    <mergeCell ref="N82:O82"/>
    <mergeCell ref="P82:Q82"/>
    <mergeCell ref="N81:O81"/>
    <mergeCell ref="N83:O83"/>
    <mergeCell ref="P83:Q83"/>
    <mergeCell ref="E83:K83"/>
    <mergeCell ref="L83:M83"/>
    <mergeCell ref="T92:U92"/>
    <mergeCell ref="T78:U80"/>
    <mergeCell ref="R84:S86"/>
    <mergeCell ref="T84:U86"/>
    <mergeCell ref="R81:S81"/>
    <mergeCell ref="T81:U81"/>
    <mergeCell ref="R92:S92"/>
    <mergeCell ref="R87:S87"/>
    <mergeCell ref="L87:M87"/>
    <mergeCell ref="N87:O87"/>
    <mergeCell ref="P87:Q87"/>
    <mergeCell ref="R94:S94"/>
    <mergeCell ref="T94:U94"/>
    <mergeCell ref="T87:U87"/>
    <mergeCell ref="R91:S91"/>
    <mergeCell ref="T91:U91"/>
    <mergeCell ref="N88:O88"/>
    <mergeCell ref="R90:S90"/>
    <mergeCell ref="T90:U90"/>
    <mergeCell ref="R88:S88"/>
    <mergeCell ref="R89:S89"/>
    <mergeCell ref="R95:S96"/>
    <mergeCell ref="T95:U96"/>
    <mergeCell ref="T88:U88"/>
    <mergeCell ref="T89:U89"/>
    <mergeCell ref="R99:S100"/>
    <mergeCell ref="T99:U100"/>
    <mergeCell ref="R97:S98"/>
    <mergeCell ref="T97:U98"/>
    <mergeCell ref="T108:U108"/>
    <mergeCell ref="R105:S106"/>
    <mergeCell ref="T105:U106"/>
    <mergeCell ref="R103:S104"/>
    <mergeCell ref="T103:U104"/>
    <mergeCell ref="P108:Q108"/>
    <mergeCell ref="R107:S107"/>
    <mergeCell ref="T107:U107"/>
    <mergeCell ref="R109:S110"/>
    <mergeCell ref="E107:K107"/>
    <mergeCell ref="L107:M107"/>
    <mergeCell ref="N107:O107"/>
    <mergeCell ref="P107:Q107"/>
    <mergeCell ref="R108:S108"/>
    <mergeCell ref="T121:U122"/>
    <mergeCell ref="E126:K126"/>
    <mergeCell ref="L126:M126"/>
    <mergeCell ref="N126:O126"/>
    <mergeCell ref="P126:Q126"/>
    <mergeCell ref="T109:U110"/>
    <mergeCell ref="E109:K110"/>
    <mergeCell ref="L109:M110"/>
    <mergeCell ref="N109:O110"/>
    <mergeCell ref="P109:Q110"/>
    <mergeCell ref="T111:U112"/>
    <mergeCell ref="R126:S126"/>
    <mergeCell ref="T126:U126"/>
    <mergeCell ref="N123:O125"/>
    <mergeCell ref="P123:Q125"/>
    <mergeCell ref="R123:S125"/>
    <mergeCell ref="T123:U125"/>
    <mergeCell ref="R113:S113"/>
    <mergeCell ref="T113:U113"/>
    <mergeCell ref="R121:S122"/>
    <mergeCell ref="L127:M128"/>
    <mergeCell ref="N127:O128"/>
    <mergeCell ref="P127:Q128"/>
    <mergeCell ref="N129:O130"/>
    <mergeCell ref="P129:Q130"/>
    <mergeCell ref="R111:S112"/>
    <mergeCell ref="L111:M112"/>
    <mergeCell ref="N111:O112"/>
    <mergeCell ref="P111:Q112"/>
    <mergeCell ref="L123:M125"/>
    <mergeCell ref="P131:Q131"/>
    <mergeCell ref="R131:S131"/>
    <mergeCell ref="T131:U131"/>
    <mergeCell ref="E132:K132"/>
    <mergeCell ref="L132:M132"/>
    <mergeCell ref="R127:S128"/>
    <mergeCell ref="T127:U128"/>
    <mergeCell ref="R129:S130"/>
    <mergeCell ref="T129:U130"/>
    <mergeCell ref="E127:K128"/>
    <mergeCell ref="R132:S132"/>
    <mergeCell ref="T132:U132"/>
    <mergeCell ref="N117:O119"/>
    <mergeCell ref="N120:O120"/>
    <mergeCell ref="P120:Q120"/>
    <mergeCell ref="E117:K119"/>
    <mergeCell ref="T120:U120"/>
    <mergeCell ref="E131:K131"/>
    <mergeCell ref="L131:M131"/>
    <mergeCell ref="N131:O131"/>
    <mergeCell ref="E133:K133"/>
    <mergeCell ref="L133:M133"/>
    <mergeCell ref="N133:O133"/>
    <mergeCell ref="P133:Q133"/>
    <mergeCell ref="T141:U141"/>
    <mergeCell ref="R117:S119"/>
    <mergeCell ref="T117:U119"/>
    <mergeCell ref="R120:S120"/>
    <mergeCell ref="R133:S133"/>
    <mergeCell ref="T133:U133"/>
    <mergeCell ref="R140:S140"/>
    <mergeCell ref="R141:S141"/>
    <mergeCell ref="T140:U140"/>
    <mergeCell ref="R138:S139"/>
    <mergeCell ref="T138:U139"/>
    <mergeCell ref="T135:U136"/>
    <mergeCell ref="R135:S136"/>
    <mergeCell ref="R137:S137"/>
    <mergeCell ref="T137:U137"/>
    <mergeCell ref="N143:O143"/>
    <mergeCell ref="P143:Q143"/>
    <mergeCell ref="E142:K142"/>
    <mergeCell ref="L142:M142"/>
    <mergeCell ref="N142:O142"/>
    <mergeCell ref="P142:Q142"/>
    <mergeCell ref="N141:O141"/>
    <mergeCell ref="P141:Q141"/>
    <mergeCell ref="E141:K141"/>
    <mergeCell ref="R142:S142"/>
    <mergeCell ref="T142:U142"/>
    <mergeCell ref="R144:S144"/>
    <mergeCell ref="T144:U144"/>
    <mergeCell ref="T143:U143"/>
    <mergeCell ref="R143:S143"/>
    <mergeCell ref="N144:O144"/>
    <mergeCell ref="P144:Q144"/>
    <mergeCell ref="E145:K145"/>
    <mergeCell ref="L145:M145"/>
    <mergeCell ref="N145:O145"/>
    <mergeCell ref="P145:Q145"/>
    <mergeCell ref="L147:M147"/>
    <mergeCell ref="N147:O147"/>
    <mergeCell ref="P147:Q147"/>
    <mergeCell ref="E146:K146"/>
    <mergeCell ref="L146:M146"/>
    <mergeCell ref="P146:Q146"/>
    <mergeCell ref="T145:U145"/>
    <mergeCell ref="R146:S146"/>
    <mergeCell ref="T146:U146"/>
    <mergeCell ref="R148:S148"/>
    <mergeCell ref="T148:U148"/>
    <mergeCell ref="T147:U147"/>
    <mergeCell ref="R147:S147"/>
    <mergeCell ref="R145:S145"/>
    <mergeCell ref="E151:K151"/>
    <mergeCell ref="L151:M151"/>
    <mergeCell ref="N151:O151"/>
    <mergeCell ref="P151:Q151"/>
    <mergeCell ref="E149:K149"/>
    <mergeCell ref="L149:M149"/>
    <mergeCell ref="E150:K150"/>
    <mergeCell ref="L150:M150"/>
    <mergeCell ref="N150:O150"/>
    <mergeCell ref="P150:Q150"/>
    <mergeCell ref="E148:K148"/>
    <mergeCell ref="L148:M148"/>
    <mergeCell ref="N148:O148"/>
    <mergeCell ref="P148:Q148"/>
    <mergeCell ref="T150:U150"/>
    <mergeCell ref="R152:S152"/>
    <mergeCell ref="T152:U152"/>
    <mergeCell ref="T151:U151"/>
    <mergeCell ref="R151:S151"/>
    <mergeCell ref="R149:S149"/>
    <mergeCell ref="E152:K152"/>
    <mergeCell ref="L152:M152"/>
    <mergeCell ref="N152:O152"/>
    <mergeCell ref="P152:Q152"/>
    <mergeCell ref="L160:M161"/>
    <mergeCell ref="E160:K161"/>
    <mergeCell ref="E170:K170"/>
    <mergeCell ref="L170:M170"/>
    <mergeCell ref="P170:Q170"/>
    <mergeCell ref="L165:M166"/>
    <mergeCell ref="R170:S170"/>
    <mergeCell ref="N170:O170"/>
    <mergeCell ref="R165:S166"/>
    <mergeCell ref="E183:K183"/>
    <mergeCell ref="E173:K173"/>
    <mergeCell ref="E172:K172"/>
    <mergeCell ref="L172:M172"/>
    <mergeCell ref="E177:K177"/>
    <mergeCell ref="E162:K164"/>
    <mergeCell ref="L181:M181"/>
    <mergeCell ref="L173:M173"/>
    <mergeCell ref="E175:K175"/>
    <mergeCell ref="E182:K182"/>
    <mergeCell ref="A201:A202"/>
    <mergeCell ref="B201:B202"/>
    <mergeCell ref="C201:C202"/>
    <mergeCell ref="D201:D202"/>
    <mergeCell ref="R183:S183"/>
    <mergeCell ref="R156:S158"/>
    <mergeCell ref="P188:Q188"/>
    <mergeCell ref="N200:O200"/>
    <mergeCell ref="A156:A158"/>
    <mergeCell ref="B156:B158"/>
    <mergeCell ref="N66:O67"/>
    <mergeCell ref="N108:O108"/>
    <mergeCell ref="N167:O168"/>
    <mergeCell ref="R162:S164"/>
    <mergeCell ref="T160:U161"/>
    <mergeCell ref="T156:U158"/>
    <mergeCell ref="P167:Q168"/>
    <mergeCell ref="R159:S159"/>
    <mergeCell ref="T159:U159"/>
    <mergeCell ref="T149:U149"/>
    <mergeCell ref="N173:O173"/>
    <mergeCell ref="P174:Q174"/>
    <mergeCell ref="T165:U166"/>
    <mergeCell ref="T169:U169"/>
    <mergeCell ref="T170:U170"/>
    <mergeCell ref="R160:S161"/>
    <mergeCell ref="P171:Q171"/>
    <mergeCell ref="P169:Q169"/>
    <mergeCell ref="N172:O172"/>
    <mergeCell ref="T171:U171"/>
    <mergeCell ref="P78:Q80"/>
    <mergeCell ref="P121:Q122"/>
    <mergeCell ref="N113:O113"/>
    <mergeCell ref="P113:Q113"/>
    <mergeCell ref="P165:Q166"/>
    <mergeCell ref="N78:O80"/>
    <mergeCell ref="P117:Q119"/>
    <mergeCell ref="N149:O149"/>
    <mergeCell ref="P149:Q149"/>
    <mergeCell ref="N146:O146"/>
    <mergeCell ref="B62:B63"/>
    <mergeCell ref="E108:K108"/>
    <mergeCell ref="L108:M108"/>
    <mergeCell ref="E95:K96"/>
    <mergeCell ref="L95:M96"/>
    <mergeCell ref="E92:K92"/>
    <mergeCell ref="L92:M92"/>
    <mergeCell ref="C64:C65"/>
    <mergeCell ref="E64:K65"/>
    <mergeCell ref="E87:K87"/>
    <mergeCell ref="L66:M67"/>
    <mergeCell ref="T62:U63"/>
    <mergeCell ref="A66:A67"/>
    <mergeCell ref="B66:B67"/>
    <mergeCell ref="C66:C67"/>
    <mergeCell ref="D66:D67"/>
    <mergeCell ref="E66:K67"/>
    <mergeCell ref="A62:A63"/>
    <mergeCell ref="D62:D63"/>
    <mergeCell ref="C62:C63"/>
    <mergeCell ref="A64:A65"/>
    <mergeCell ref="B64:B65"/>
    <mergeCell ref="A68:A69"/>
    <mergeCell ref="B68:B69"/>
    <mergeCell ref="C68:C69"/>
    <mergeCell ref="D68:D69"/>
    <mergeCell ref="D64:D65"/>
    <mergeCell ref="L71:M72"/>
    <mergeCell ref="E190:K190"/>
    <mergeCell ref="L187:M187"/>
    <mergeCell ref="L188:M188"/>
    <mergeCell ref="E188:K188"/>
    <mergeCell ref="L177:M177"/>
    <mergeCell ref="E171:K171"/>
    <mergeCell ref="L171:M171"/>
    <mergeCell ref="L186:M186"/>
    <mergeCell ref="E184:K184"/>
    <mergeCell ref="A71:A72"/>
    <mergeCell ref="B71:B72"/>
    <mergeCell ref="C71:C72"/>
    <mergeCell ref="D71:D72"/>
    <mergeCell ref="R207:S208"/>
    <mergeCell ref="T207:U208"/>
    <mergeCell ref="B109:B110"/>
    <mergeCell ref="C109:C110"/>
    <mergeCell ref="D109:D110"/>
    <mergeCell ref="L121:M122"/>
    <mergeCell ref="N238:O238"/>
    <mergeCell ref="A207:K208"/>
    <mergeCell ref="L207:M208"/>
    <mergeCell ref="N207:O208"/>
    <mergeCell ref="P207:Q208"/>
    <mergeCell ref="L241:M241"/>
    <mergeCell ref="N241:O241"/>
    <mergeCell ref="P241:Q241"/>
    <mergeCell ref="E240:K240"/>
    <mergeCell ref="L240:M240"/>
    <mergeCell ref="T242:U242"/>
    <mergeCell ref="R243:S243"/>
    <mergeCell ref="T243:U243"/>
    <mergeCell ref="P240:Q240"/>
    <mergeCell ref="P242:Q242"/>
    <mergeCell ref="R242:S242"/>
    <mergeCell ref="R241:S241"/>
    <mergeCell ref="R240:S240"/>
    <mergeCell ref="N243:O243"/>
    <mergeCell ref="E244:K244"/>
    <mergeCell ref="L244:M244"/>
    <mergeCell ref="P243:Q243"/>
    <mergeCell ref="E241:K241"/>
    <mergeCell ref="N240:O240"/>
    <mergeCell ref="N245:O245"/>
    <mergeCell ref="P245:Q245"/>
    <mergeCell ref="E246:K246"/>
    <mergeCell ref="T244:U244"/>
    <mergeCell ref="N244:O244"/>
    <mergeCell ref="P244:Q244"/>
    <mergeCell ref="R244:S244"/>
    <mergeCell ref="L246:M246"/>
    <mergeCell ref="T246:U246"/>
    <mergeCell ref="R245:S245"/>
    <mergeCell ref="P248:Q248"/>
    <mergeCell ref="R248:S248"/>
    <mergeCell ref="L247:M247"/>
    <mergeCell ref="N247:O247"/>
    <mergeCell ref="P247:Q247"/>
    <mergeCell ref="E242:K242"/>
    <mergeCell ref="L242:M242"/>
    <mergeCell ref="N242:O242"/>
    <mergeCell ref="N246:O246"/>
    <mergeCell ref="P246:Q246"/>
    <mergeCell ref="R249:S249"/>
    <mergeCell ref="R250:S250"/>
    <mergeCell ref="T249:U249"/>
    <mergeCell ref="E248:K248"/>
    <mergeCell ref="L248:M248"/>
    <mergeCell ref="E249:K249"/>
    <mergeCell ref="L249:M249"/>
    <mergeCell ref="N249:O249"/>
    <mergeCell ref="P249:Q249"/>
    <mergeCell ref="N248:O248"/>
    <mergeCell ref="T253:U253"/>
    <mergeCell ref="R253:S253"/>
    <mergeCell ref="P251:Q251"/>
    <mergeCell ref="E250:K250"/>
    <mergeCell ref="L250:M250"/>
    <mergeCell ref="N250:O250"/>
    <mergeCell ref="P250:Q250"/>
    <mergeCell ref="P252:Q252"/>
    <mergeCell ref="T250:U250"/>
    <mergeCell ref="R251:S251"/>
    <mergeCell ref="T251:U251"/>
    <mergeCell ref="R252:S252"/>
    <mergeCell ref="T252:U252"/>
    <mergeCell ref="E257:K257"/>
    <mergeCell ref="L257:M257"/>
    <mergeCell ref="N257:O257"/>
    <mergeCell ref="P257:Q257"/>
    <mergeCell ref="E256:K256"/>
    <mergeCell ref="L256:M256"/>
    <mergeCell ref="N256:O256"/>
    <mergeCell ref="R254:S254"/>
    <mergeCell ref="T254:U254"/>
    <mergeCell ref="R256:S256"/>
    <mergeCell ref="T256:U256"/>
    <mergeCell ref="R255:S255"/>
    <mergeCell ref="T255:U255"/>
    <mergeCell ref="T257:U257"/>
    <mergeCell ref="R257:S257"/>
    <mergeCell ref="P259:Q259"/>
    <mergeCell ref="R260:S260"/>
    <mergeCell ref="R258:S258"/>
    <mergeCell ref="P256:Q256"/>
    <mergeCell ref="T260:U260"/>
    <mergeCell ref="T258:U258"/>
    <mergeCell ref="R259:S259"/>
    <mergeCell ref="E259:K259"/>
    <mergeCell ref="L259:M259"/>
    <mergeCell ref="N259:O259"/>
    <mergeCell ref="E258:K258"/>
    <mergeCell ref="L258:M258"/>
    <mergeCell ref="N258:O258"/>
    <mergeCell ref="L266:M266"/>
    <mergeCell ref="T264:U264"/>
    <mergeCell ref="R266:S266"/>
    <mergeCell ref="N260:O260"/>
    <mergeCell ref="P260:Q260"/>
    <mergeCell ref="P258:Q258"/>
    <mergeCell ref="T259:U259"/>
    <mergeCell ref="T265:U265"/>
    <mergeCell ref="L265:M265"/>
    <mergeCell ref="L264:M264"/>
    <mergeCell ref="T267:U267"/>
    <mergeCell ref="P261:Q261"/>
    <mergeCell ref="T263:U263"/>
    <mergeCell ref="R262:S262"/>
    <mergeCell ref="T262:U262"/>
    <mergeCell ref="R261:S261"/>
    <mergeCell ref="T261:U261"/>
    <mergeCell ref="P267:Q267"/>
    <mergeCell ref="R267:S267"/>
    <mergeCell ref="R263:S263"/>
    <mergeCell ref="N262:O262"/>
    <mergeCell ref="E265:K265"/>
    <mergeCell ref="P263:Q263"/>
    <mergeCell ref="P262:Q262"/>
    <mergeCell ref="E263:K263"/>
    <mergeCell ref="L263:M263"/>
    <mergeCell ref="P264:Q264"/>
    <mergeCell ref="E262:K262"/>
    <mergeCell ref="L262:M262"/>
    <mergeCell ref="N264:O264"/>
    <mergeCell ref="E280:K280"/>
    <mergeCell ref="L280:M280"/>
    <mergeCell ref="P280:Q280"/>
    <mergeCell ref="E279:K279"/>
    <mergeCell ref="N281:O281"/>
    <mergeCell ref="P279:Q279"/>
    <mergeCell ref="E281:K281"/>
    <mergeCell ref="L281:M281"/>
    <mergeCell ref="L287:M287"/>
    <mergeCell ref="R287:S287"/>
    <mergeCell ref="T273:U275"/>
    <mergeCell ref="E284:K284"/>
    <mergeCell ref="L284:M284"/>
    <mergeCell ref="N284:O284"/>
    <mergeCell ref="P284:Q284"/>
    <mergeCell ref="T287:U287"/>
    <mergeCell ref="P276:Q276"/>
    <mergeCell ref="T285:U285"/>
    <mergeCell ref="N253:O253"/>
    <mergeCell ref="P253:Q253"/>
    <mergeCell ref="N287:O287"/>
    <mergeCell ref="P238:Q238"/>
    <mergeCell ref="N286:O286"/>
    <mergeCell ref="P286:Q286"/>
    <mergeCell ref="P285:Q285"/>
    <mergeCell ref="N280:O280"/>
    <mergeCell ref="P265:Q265"/>
    <mergeCell ref="N261:O261"/>
    <mergeCell ref="N285:O285"/>
    <mergeCell ref="P254:Q254"/>
    <mergeCell ref="N252:O252"/>
    <mergeCell ref="P293:Q293"/>
    <mergeCell ref="N291:O291"/>
    <mergeCell ref="P291:Q291"/>
    <mergeCell ref="N292:O292"/>
    <mergeCell ref="N273:O275"/>
    <mergeCell ref="N265:O265"/>
    <mergeCell ref="N266:O266"/>
    <mergeCell ref="L288:M288"/>
    <mergeCell ref="N288:O288"/>
    <mergeCell ref="P288:Q288"/>
    <mergeCell ref="P289:Q289"/>
    <mergeCell ref="R293:S293"/>
    <mergeCell ref="T293:U293"/>
    <mergeCell ref="T291:U291"/>
    <mergeCell ref="N293:O293"/>
    <mergeCell ref="T292:U292"/>
    <mergeCell ref="T290:U290"/>
    <mergeCell ref="E294:K294"/>
    <mergeCell ref="L294:M294"/>
    <mergeCell ref="N294:O294"/>
    <mergeCell ref="P294:Q294"/>
    <mergeCell ref="T294:U294"/>
    <mergeCell ref="R294:S294"/>
    <mergeCell ref="R297:S297"/>
    <mergeCell ref="T297:U297"/>
    <mergeCell ref="E295:K295"/>
    <mergeCell ref="L295:M295"/>
    <mergeCell ref="N295:O295"/>
    <mergeCell ref="P295:Q295"/>
    <mergeCell ref="N297:O297"/>
    <mergeCell ref="P297:Q297"/>
    <mergeCell ref="N296:O296"/>
    <mergeCell ref="P296:Q296"/>
    <mergeCell ref="R295:S295"/>
    <mergeCell ref="T295:U295"/>
    <mergeCell ref="R296:S296"/>
    <mergeCell ref="T296:U296"/>
    <mergeCell ref="E296:K296"/>
    <mergeCell ref="L296:M296"/>
    <mergeCell ref="E297:K297"/>
    <mergeCell ref="L297:M297"/>
    <mergeCell ref="E298:K298"/>
    <mergeCell ref="L298:M298"/>
    <mergeCell ref="N298:O298"/>
    <mergeCell ref="P298:Q298"/>
    <mergeCell ref="R301:S301"/>
    <mergeCell ref="T301:U301"/>
    <mergeCell ref="E299:K299"/>
    <mergeCell ref="L299:M299"/>
    <mergeCell ref="N299:O299"/>
    <mergeCell ref="P299:Q299"/>
    <mergeCell ref="N301:O301"/>
    <mergeCell ref="P301:Q301"/>
    <mergeCell ref="N300:O300"/>
    <mergeCell ref="P300:Q300"/>
    <mergeCell ref="T298:U298"/>
    <mergeCell ref="R299:S299"/>
    <mergeCell ref="T299:U299"/>
    <mergeCell ref="R300:S300"/>
    <mergeCell ref="T300:U300"/>
    <mergeCell ref="R298:S298"/>
    <mergeCell ref="E303:K303"/>
    <mergeCell ref="L303:M303"/>
    <mergeCell ref="N303:O303"/>
    <mergeCell ref="P303:Q303"/>
    <mergeCell ref="E300:K300"/>
    <mergeCell ref="L300:M300"/>
    <mergeCell ref="E301:K301"/>
    <mergeCell ref="L301:M301"/>
    <mergeCell ref="E302:K302"/>
    <mergeCell ref="L302:M302"/>
    <mergeCell ref="N304:O304"/>
    <mergeCell ref="P304:Q304"/>
    <mergeCell ref="R302:S302"/>
    <mergeCell ref="T302:U302"/>
    <mergeCell ref="R303:S303"/>
    <mergeCell ref="T303:U303"/>
    <mergeCell ref="R304:S304"/>
    <mergeCell ref="T304:U304"/>
    <mergeCell ref="N302:O302"/>
    <mergeCell ref="P302:Q302"/>
    <mergeCell ref="N306:O306"/>
    <mergeCell ref="P306:Q306"/>
    <mergeCell ref="N305:O305"/>
    <mergeCell ref="P305:Q305"/>
    <mergeCell ref="E305:K305"/>
    <mergeCell ref="L305:M305"/>
    <mergeCell ref="E306:K306"/>
    <mergeCell ref="L306:M306"/>
    <mergeCell ref="L307:M307"/>
    <mergeCell ref="N307:O307"/>
    <mergeCell ref="P307:Q307"/>
    <mergeCell ref="R309:S309"/>
    <mergeCell ref="T309:U309"/>
    <mergeCell ref="E308:K308"/>
    <mergeCell ref="L308:M308"/>
    <mergeCell ref="N308:O308"/>
    <mergeCell ref="P308:Q308"/>
    <mergeCell ref="R307:S307"/>
    <mergeCell ref="T316:U316"/>
    <mergeCell ref="E309:K309"/>
    <mergeCell ref="L309:M309"/>
    <mergeCell ref="E316:K316"/>
    <mergeCell ref="L316:M316"/>
    <mergeCell ref="N316:O316"/>
    <mergeCell ref="P316:Q316"/>
    <mergeCell ref="N309:O309"/>
    <mergeCell ref="P309:Q309"/>
    <mergeCell ref="P315:Q315"/>
    <mergeCell ref="L317:M317"/>
    <mergeCell ref="N317:O317"/>
    <mergeCell ref="P317:Q317"/>
    <mergeCell ref="E318:K318"/>
    <mergeCell ref="L318:M318"/>
    <mergeCell ref="N318:O318"/>
    <mergeCell ref="P318:Q318"/>
    <mergeCell ref="T317:U317"/>
    <mergeCell ref="R318:S318"/>
    <mergeCell ref="T318:U318"/>
    <mergeCell ref="T319:U319"/>
    <mergeCell ref="N319:O319"/>
    <mergeCell ref="P319:Q319"/>
    <mergeCell ref="R319:S319"/>
    <mergeCell ref="R317:S317"/>
    <mergeCell ref="L319:M319"/>
    <mergeCell ref="E320:K320"/>
    <mergeCell ref="L320:M320"/>
    <mergeCell ref="T321:U321"/>
    <mergeCell ref="T320:U320"/>
    <mergeCell ref="N320:O320"/>
    <mergeCell ref="P320:Q320"/>
    <mergeCell ref="R321:S321"/>
    <mergeCell ref="R320:S320"/>
    <mergeCell ref="T324:U324"/>
    <mergeCell ref="E322:K322"/>
    <mergeCell ref="L322:M322"/>
    <mergeCell ref="N322:O322"/>
    <mergeCell ref="P322:Q322"/>
    <mergeCell ref="R322:S322"/>
    <mergeCell ref="T322:U322"/>
    <mergeCell ref="R323:S323"/>
    <mergeCell ref="T323:U323"/>
    <mergeCell ref="R324:S324"/>
    <mergeCell ref="N323:O323"/>
    <mergeCell ref="P323:Q323"/>
    <mergeCell ref="E323:K323"/>
    <mergeCell ref="L323:M323"/>
    <mergeCell ref="N321:O321"/>
    <mergeCell ref="P321:Q321"/>
    <mergeCell ref="N312:O314"/>
    <mergeCell ref="P325:Q325"/>
    <mergeCell ref="P312:Q314"/>
    <mergeCell ref="E327:K327"/>
    <mergeCell ref="N329:O329"/>
    <mergeCell ref="L327:M327"/>
    <mergeCell ref="N327:O327"/>
    <mergeCell ref="P326:Q326"/>
    <mergeCell ref="P327:Q327"/>
    <mergeCell ref="E321:K321"/>
    <mergeCell ref="N328:O328"/>
    <mergeCell ref="P328:Q328"/>
    <mergeCell ref="L329:M329"/>
    <mergeCell ref="P331:Q331"/>
    <mergeCell ref="P329:Q329"/>
    <mergeCell ref="N330:O330"/>
    <mergeCell ref="N331:O331"/>
    <mergeCell ref="P337:Q337"/>
    <mergeCell ref="E334:K334"/>
    <mergeCell ref="L334:M334"/>
    <mergeCell ref="P333:Q333"/>
    <mergeCell ref="E332:K332"/>
    <mergeCell ref="L332:M332"/>
    <mergeCell ref="E336:K336"/>
    <mergeCell ref="L336:M336"/>
    <mergeCell ref="N335:O335"/>
    <mergeCell ref="P334:Q334"/>
    <mergeCell ref="N341:O341"/>
    <mergeCell ref="P339:Q339"/>
    <mergeCell ref="P340:Q340"/>
    <mergeCell ref="P341:Q341"/>
    <mergeCell ref="E333:K333"/>
    <mergeCell ref="L333:M333"/>
    <mergeCell ref="N333:O333"/>
    <mergeCell ref="N338:O338"/>
    <mergeCell ref="P338:Q338"/>
    <mergeCell ref="L340:M340"/>
    <mergeCell ref="P344:Q344"/>
    <mergeCell ref="L342:M342"/>
    <mergeCell ref="P342:Q342"/>
    <mergeCell ref="L344:M344"/>
    <mergeCell ref="N344:O344"/>
    <mergeCell ref="L343:M343"/>
    <mergeCell ref="N342:O342"/>
    <mergeCell ref="N343:O343"/>
    <mergeCell ref="P343:Q343"/>
    <mergeCell ref="N345:O345"/>
    <mergeCell ref="N346:O346"/>
    <mergeCell ref="P360:Q360"/>
    <mergeCell ref="P357:Q357"/>
    <mergeCell ref="N357:O357"/>
    <mergeCell ref="N358:O358"/>
    <mergeCell ref="P358:Q358"/>
    <mergeCell ref="N355:O355"/>
    <mergeCell ref="N347:O347"/>
    <mergeCell ref="P347:Q347"/>
    <mergeCell ref="T351:U353"/>
    <mergeCell ref="T354:U354"/>
    <mergeCell ref="T363:U363"/>
    <mergeCell ref="R365:S365"/>
    <mergeCell ref="R363:S363"/>
    <mergeCell ref="R364:S364"/>
    <mergeCell ref="T357:U357"/>
    <mergeCell ref="T361:U361"/>
    <mergeCell ref="R358:S358"/>
    <mergeCell ref="R356:S356"/>
    <mergeCell ref="N351:O353"/>
    <mergeCell ref="P356:Q356"/>
    <mergeCell ref="N356:O356"/>
    <mergeCell ref="P361:Q361"/>
    <mergeCell ref="P354:Q354"/>
    <mergeCell ref="P364:Q364"/>
    <mergeCell ref="T377:U377"/>
    <mergeCell ref="T376:U376"/>
    <mergeCell ref="R376:S376"/>
    <mergeCell ref="T375:U375"/>
    <mergeCell ref="R375:S375"/>
    <mergeCell ref="R373:S373"/>
    <mergeCell ref="T373:U373"/>
    <mergeCell ref="R374:S374"/>
    <mergeCell ref="T372:U372"/>
    <mergeCell ref="P351:Q353"/>
    <mergeCell ref="N363:O363"/>
    <mergeCell ref="N367:O367"/>
    <mergeCell ref="T365:U365"/>
    <mergeCell ref="P367:Q367"/>
    <mergeCell ref="R367:S367"/>
    <mergeCell ref="R359:S359"/>
    <mergeCell ref="T367:U367"/>
    <mergeCell ref="P363:Q363"/>
    <mergeCell ref="P377:Q377"/>
    <mergeCell ref="L374:M374"/>
    <mergeCell ref="L376:M376"/>
    <mergeCell ref="P376:Q376"/>
    <mergeCell ref="N375:O375"/>
    <mergeCell ref="N373:O373"/>
    <mergeCell ref="N374:O374"/>
    <mergeCell ref="N378:O378"/>
    <mergeCell ref="E380:K380"/>
    <mergeCell ref="R382:S382"/>
    <mergeCell ref="R381:S381"/>
    <mergeCell ref="T380:U380"/>
    <mergeCell ref="N380:O380"/>
    <mergeCell ref="P380:Q380"/>
    <mergeCell ref="E378:K378"/>
    <mergeCell ref="R378:S378"/>
    <mergeCell ref="E381:K381"/>
    <mergeCell ref="T384:U384"/>
    <mergeCell ref="T383:U383"/>
    <mergeCell ref="T394:U394"/>
    <mergeCell ref="L383:M383"/>
    <mergeCell ref="R394:S394"/>
    <mergeCell ref="P384:Q384"/>
    <mergeCell ref="P392:Q392"/>
    <mergeCell ref="L385:M385"/>
    <mergeCell ref="N385:O385"/>
    <mergeCell ref="L392:M392"/>
    <mergeCell ref="N383:O383"/>
    <mergeCell ref="P383:Q383"/>
    <mergeCell ref="N392:O392"/>
    <mergeCell ref="L384:M384"/>
    <mergeCell ref="A97:A98"/>
    <mergeCell ref="A111:A112"/>
    <mergeCell ref="B111:B112"/>
    <mergeCell ref="C111:C112"/>
    <mergeCell ref="A109:A110"/>
    <mergeCell ref="P375:Q375"/>
    <mergeCell ref="E398:K398"/>
    <mergeCell ref="L398:M398"/>
    <mergeCell ref="N398:O398"/>
    <mergeCell ref="E393:K393"/>
    <mergeCell ref="L393:M393"/>
    <mergeCell ref="N393:O393"/>
    <mergeCell ref="E394:K394"/>
    <mergeCell ref="N395:O395"/>
    <mergeCell ref="E342:K342"/>
    <mergeCell ref="E343:K343"/>
    <mergeCell ref="E330:K330"/>
    <mergeCell ref="D121:D122"/>
    <mergeCell ref="D111:D112"/>
    <mergeCell ref="E123:K125"/>
    <mergeCell ref="E324:K324"/>
    <mergeCell ref="E319:K319"/>
    <mergeCell ref="E317:K317"/>
    <mergeCell ref="E307:K307"/>
    <mergeCell ref="E376:K376"/>
    <mergeCell ref="E354:K354"/>
    <mergeCell ref="E375:K375"/>
    <mergeCell ref="E388:K390"/>
    <mergeCell ref="E374:K374"/>
    <mergeCell ref="E373:K373"/>
    <mergeCell ref="E382:K382"/>
    <mergeCell ref="E383:K383"/>
    <mergeCell ref="E379:K379"/>
    <mergeCell ref="E362:K362"/>
    <mergeCell ref="E339:K339"/>
    <mergeCell ref="L283:M283"/>
    <mergeCell ref="E335:K335"/>
    <mergeCell ref="L335:M335"/>
    <mergeCell ref="L339:M339"/>
    <mergeCell ref="E328:K328"/>
    <mergeCell ref="E329:K329"/>
    <mergeCell ref="L328:M328"/>
    <mergeCell ref="E285:K285"/>
    <mergeCell ref="L321:M321"/>
    <mergeCell ref="E255:K255"/>
    <mergeCell ref="E260:K260"/>
    <mergeCell ref="E266:K266"/>
    <mergeCell ref="E367:K367"/>
    <mergeCell ref="E358:K358"/>
    <mergeCell ref="L358:M358"/>
    <mergeCell ref="L351:M353"/>
    <mergeCell ref="L330:M330"/>
    <mergeCell ref="L277:M277"/>
    <mergeCell ref="E283:K283"/>
    <mergeCell ref="E254:K254"/>
    <mergeCell ref="E205:K205"/>
    <mergeCell ref="L205:M205"/>
    <mergeCell ref="L252:M252"/>
    <mergeCell ref="L261:M261"/>
    <mergeCell ref="E253:K253"/>
    <mergeCell ref="L253:M253"/>
    <mergeCell ref="E261:K261"/>
    <mergeCell ref="L260:M260"/>
    <mergeCell ref="L255:M255"/>
    <mergeCell ref="V142:W142"/>
    <mergeCell ref="V143:W143"/>
    <mergeCell ref="V149:W149"/>
    <mergeCell ref="V135:W136"/>
    <mergeCell ref="V144:W144"/>
    <mergeCell ref="P235:Q237"/>
    <mergeCell ref="V138:W139"/>
    <mergeCell ref="V195:W197"/>
    <mergeCell ref="P178:Q179"/>
    <mergeCell ref="R150:S150"/>
    <mergeCell ref="D178:D179"/>
    <mergeCell ref="V147:W147"/>
    <mergeCell ref="V148:W148"/>
    <mergeCell ref="P186:Q186"/>
    <mergeCell ref="R185:S185"/>
    <mergeCell ref="N201:O202"/>
    <mergeCell ref="P201:Q202"/>
    <mergeCell ref="L184:M184"/>
    <mergeCell ref="N188:O188"/>
    <mergeCell ref="R189:S189"/>
    <mergeCell ref="D235:D237"/>
    <mergeCell ref="E235:K237"/>
    <mergeCell ref="L235:M237"/>
    <mergeCell ref="N235:O237"/>
    <mergeCell ref="P205:Q205"/>
    <mergeCell ref="E204:K204"/>
    <mergeCell ref="L204:M204"/>
    <mergeCell ref="N205:O205"/>
    <mergeCell ref="N204:O204"/>
    <mergeCell ref="P204:Q204"/>
    <mergeCell ref="R276:S276"/>
    <mergeCell ref="T266:U266"/>
    <mergeCell ref="R279:S279"/>
    <mergeCell ref="T279:U279"/>
    <mergeCell ref="T277:U277"/>
    <mergeCell ref="T185:U185"/>
    <mergeCell ref="T187:U187"/>
    <mergeCell ref="T189:U189"/>
    <mergeCell ref="T198:U198"/>
    <mergeCell ref="R187:S187"/>
    <mergeCell ref="R333:S333"/>
    <mergeCell ref="R393:S393"/>
    <mergeCell ref="T393:U393"/>
    <mergeCell ref="R395:S395"/>
    <mergeCell ref="T395:U395"/>
    <mergeCell ref="P398:Q398"/>
    <mergeCell ref="R348:S348"/>
    <mergeCell ref="T382:U382"/>
    <mergeCell ref="P374:Q374"/>
    <mergeCell ref="T374:U374"/>
    <mergeCell ref="E400:K400"/>
    <mergeCell ref="L400:M400"/>
    <mergeCell ref="E401:K401"/>
    <mergeCell ref="E402:K402"/>
    <mergeCell ref="L402:M402"/>
    <mergeCell ref="N439:O439"/>
    <mergeCell ref="L408:M408"/>
    <mergeCell ref="N406:O406"/>
    <mergeCell ref="E419:K419"/>
    <mergeCell ref="E429:K429"/>
    <mergeCell ref="N401:O401"/>
    <mergeCell ref="N402:O402"/>
    <mergeCell ref="P401:Q401"/>
    <mergeCell ref="R401:S401"/>
    <mergeCell ref="P439:Q439"/>
    <mergeCell ref="R439:S439"/>
    <mergeCell ref="P430:Q430"/>
    <mergeCell ref="P415:Q415"/>
    <mergeCell ref="P411:Q411"/>
    <mergeCell ref="P403:Q403"/>
    <mergeCell ref="E405:K405"/>
    <mergeCell ref="E403:K403"/>
    <mergeCell ref="L416:M416"/>
    <mergeCell ref="E416:K416"/>
    <mergeCell ref="E404:K404"/>
    <mergeCell ref="E417:K417"/>
    <mergeCell ref="L404:M404"/>
    <mergeCell ref="L405:M405"/>
    <mergeCell ref="E407:K407"/>
    <mergeCell ref="E408:K408"/>
    <mergeCell ref="P408:Q408"/>
    <mergeCell ref="V404:W404"/>
    <mergeCell ref="T388:U390"/>
    <mergeCell ref="E414:K414"/>
    <mergeCell ref="L414:M414"/>
    <mergeCell ref="L410:M410"/>
    <mergeCell ref="E391:K391"/>
    <mergeCell ref="L407:M407"/>
    <mergeCell ref="E411:K411"/>
    <mergeCell ref="E410:K410"/>
    <mergeCell ref="E409:K409"/>
    <mergeCell ref="L409:M409"/>
    <mergeCell ref="E415:K415"/>
    <mergeCell ref="L415:M415"/>
    <mergeCell ref="E413:K413"/>
    <mergeCell ref="L413:M413"/>
    <mergeCell ref="L411:M411"/>
    <mergeCell ref="T430:U430"/>
    <mergeCell ref="N415:O415"/>
    <mergeCell ref="P433:Q433"/>
    <mergeCell ref="R433:S433"/>
    <mergeCell ref="P427:Q427"/>
    <mergeCell ref="R415:S415"/>
    <mergeCell ref="R424:S426"/>
    <mergeCell ref="P416:Q416"/>
    <mergeCell ref="R421:S421"/>
    <mergeCell ref="R427:S427"/>
    <mergeCell ref="R459:S460"/>
    <mergeCell ref="R455:S455"/>
    <mergeCell ref="R454:S454"/>
    <mergeCell ref="P453:Q453"/>
    <mergeCell ref="R430:S430"/>
    <mergeCell ref="R431:S431"/>
    <mergeCell ref="R443:S443"/>
    <mergeCell ref="P436:Q436"/>
    <mergeCell ref="P456:Q456"/>
    <mergeCell ref="R456:S456"/>
    <mergeCell ref="P454:Q454"/>
    <mergeCell ref="P455:Q455"/>
    <mergeCell ref="R452:S452"/>
    <mergeCell ref="P459:Q460"/>
    <mergeCell ref="L444:M444"/>
    <mergeCell ref="L434:M434"/>
    <mergeCell ref="P435:Q435"/>
    <mergeCell ref="N436:O436"/>
    <mergeCell ref="N435:O435"/>
    <mergeCell ref="P442:Q442"/>
    <mergeCell ref="N446:O446"/>
    <mergeCell ref="N447:O447"/>
    <mergeCell ref="N433:O433"/>
    <mergeCell ref="L429:M429"/>
    <mergeCell ref="L446:M446"/>
    <mergeCell ref="N438:O438"/>
    <mergeCell ref="L432:M432"/>
    <mergeCell ref="N430:O430"/>
    <mergeCell ref="L440:M440"/>
    <mergeCell ref="N441:O441"/>
    <mergeCell ref="E450:K450"/>
    <mergeCell ref="E451:K451"/>
    <mergeCell ref="L451:M451"/>
    <mergeCell ref="E442:K442"/>
    <mergeCell ref="E444:K444"/>
    <mergeCell ref="E441:K441"/>
    <mergeCell ref="L441:M441"/>
    <mergeCell ref="L443:M443"/>
    <mergeCell ref="L447:M447"/>
    <mergeCell ref="L448:M448"/>
    <mergeCell ref="N444:O444"/>
    <mergeCell ref="P451:Q451"/>
    <mergeCell ref="E440:K440"/>
    <mergeCell ref="B424:B426"/>
    <mergeCell ref="C424:C426"/>
    <mergeCell ref="D424:D426"/>
    <mergeCell ref="L442:M442"/>
    <mergeCell ref="E447:K447"/>
    <mergeCell ref="E424:K426"/>
    <mergeCell ref="E432:K432"/>
    <mergeCell ref="E433:K433"/>
    <mergeCell ref="L433:M433"/>
    <mergeCell ref="E446:K446"/>
    <mergeCell ref="N451:O451"/>
    <mergeCell ref="E434:K434"/>
    <mergeCell ref="E448:K448"/>
    <mergeCell ref="N442:O442"/>
    <mergeCell ref="E443:K443"/>
    <mergeCell ref="N440:O440"/>
    <mergeCell ref="N443:O443"/>
    <mergeCell ref="E438:K438"/>
    <mergeCell ref="L435:M435"/>
    <mergeCell ref="L438:M438"/>
    <mergeCell ref="E436:K436"/>
    <mergeCell ref="E437:K437"/>
    <mergeCell ref="L437:M437"/>
    <mergeCell ref="E435:K435"/>
    <mergeCell ref="N411:O411"/>
    <mergeCell ref="N391:O391"/>
    <mergeCell ref="L403:M403"/>
    <mergeCell ref="N431:O431"/>
    <mergeCell ref="N403:O403"/>
    <mergeCell ref="L427:M427"/>
    <mergeCell ref="N427:O427"/>
    <mergeCell ref="L417:M417"/>
    <mergeCell ref="L401:M401"/>
    <mergeCell ref="N413:O413"/>
    <mergeCell ref="P414:Q414"/>
    <mergeCell ref="P428:Q428"/>
    <mergeCell ref="P421:Q421"/>
    <mergeCell ref="P417:Q417"/>
    <mergeCell ref="P420:Q420"/>
    <mergeCell ref="N424:O426"/>
    <mergeCell ref="P424:Q426"/>
    <mergeCell ref="P419:Q419"/>
    <mergeCell ref="N414:O414"/>
    <mergeCell ref="A78:A80"/>
    <mergeCell ref="B78:B80"/>
    <mergeCell ref="C78:C80"/>
    <mergeCell ref="A95:A96"/>
    <mergeCell ref="B95:B96"/>
    <mergeCell ref="C95:C96"/>
    <mergeCell ref="A84:A86"/>
    <mergeCell ref="B84:B86"/>
    <mergeCell ref="C84:C86"/>
    <mergeCell ref="A178:A179"/>
    <mergeCell ref="A99:A100"/>
    <mergeCell ref="B99:B100"/>
    <mergeCell ref="A117:A119"/>
    <mergeCell ref="B117:B119"/>
    <mergeCell ref="B178:B179"/>
    <mergeCell ref="B121:B122"/>
    <mergeCell ref="A121:A122"/>
    <mergeCell ref="A123:A125"/>
    <mergeCell ref="B123:B125"/>
    <mergeCell ref="E186:K186"/>
    <mergeCell ref="E185:K185"/>
    <mergeCell ref="E187:K187"/>
    <mergeCell ref="E189:K189"/>
    <mergeCell ref="N186:O186"/>
    <mergeCell ref="T330:U330"/>
    <mergeCell ref="N255:O255"/>
    <mergeCell ref="P255:Q255"/>
    <mergeCell ref="T328:U328"/>
    <mergeCell ref="R312:S314"/>
    <mergeCell ref="T325:U325"/>
    <mergeCell ref="R326:S326"/>
    <mergeCell ref="R327:S327"/>
    <mergeCell ref="P324:Q324"/>
    <mergeCell ref="R285:S285"/>
    <mergeCell ref="T398:U398"/>
    <mergeCell ref="P362:Q362"/>
    <mergeCell ref="P346:Q346"/>
    <mergeCell ref="R288:S288"/>
    <mergeCell ref="R331:S331"/>
    <mergeCell ref="N348:O348"/>
    <mergeCell ref="L378:M378"/>
    <mergeCell ref="L377:M377"/>
    <mergeCell ref="N400:O400"/>
    <mergeCell ref="R400:S400"/>
    <mergeCell ref="L381:M381"/>
    <mergeCell ref="P391:Q391"/>
    <mergeCell ref="R385:S385"/>
    <mergeCell ref="N381:O381"/>
    <mergeCell ref="L364:M364"/>
    <mergeCell ref="T359:U359"/>
    <mergeCell ref="R360:S360"/>
    <mergeCell ref="T360:U360"/>
    <mergeCell ref="R344:S344"/>
    <mergeCell ref="B351:B353"/>
    <mergeCell ref="C351:C353"/>
    <mergeCell ref="D351:D353"/>
    <mergeCell ref="E351:K353"/>
    <mergeCell ref="P359:Q359"/>
    <mergeCell ref="P348:Q348"/>
    <mergeCell ref="C117:C119"/>
    <mergeCell ref="E288:K288"/>
    <mergeCell ref="E94:K94"/>
    <mergeCell ref="N199:O199"/>
    <mergeCell ref="T188:U188"/>
    <mergeCell ref="R188:S188"/>
    <mergeCell ref="N190:O190"/>
    <mergeCell ref="R190:S190"/>
    <mergeCell ref="T190:U190"/>
    <mergeCell ref="P199:Q199"/>
    <mergeCell ref="E159:K159"/>
    <mergeCell ref="L159:M159"/>
    <mergeCell ref="E120:K120"/>
    <mergeCell ref="L120:M120"/>
    <mergeCell ref="E78:K80"/>
    <mergeCell ref="E245:K245"/>
    <mergeCell ref="L245:M245"/>
    <mergeCell ref="E156:K158"/>
    <mergeCell ref="L156:M158"/>
    <mergeCell ref="L84:M86"/>
    <mergeCell ref="D95:D96"/>
    <mergeCell ref="C121:C122"/>
    <mergeCell ref="T175:U175"/>
    <mergeCell ref="T177:U177"/>
    <mergeCell ref="L176:M176"/>
    <mergeCell ref="P177:Q177"/>
    <mergeCell ref="N175:O175"/>
    <mergeCell ref="N176:O176"/>
    <mergeCell ref="N177:O177"/>
    <mergeCell ref="C156:C158"/>
    <mergeCell ref="E71:K72"/>
    <mergeCell ref="N132:O132"/>
    <mergeCell ref="P132:Q132"/>
    <mergeCell ref="D117:D119"/>
    <mergeCell ref="D78:D80"/>
    <mergeCell ref="C123:C125"/>
    <mergeCell ref="D123:D125"/>
    <mergeCell ref="D84:D86"/>
    <mergeCell ref="E84:K86"/>
    <mergeCell ref="E111:K112"/>
    <mergeCell ref="L94:M94"/>
    <mergeCell ref="E113:K113"/>
    <mergeCell ref="L113:M113"/>
    <mergeCell ref="P95:Q96"/>
    <mergeCell ref="N84:O86"/>
    <mergeCell ref="P84:Q86"/>
    <mergeCell ref="N92:O92"/>
    <mergeCell ref="N94:O94"/>
    <mergeCell ref="P94:Q94"/>
    <mergeCell ref="E89:K89"/>
    <mergeCell ref="C41:U41"/>
    <mergeCell ref="D50:I50"/>
    <mergeCell ref="J50:O50"/>
    <mergeCell ref="P50:U50"/>
    <mergeCell ref="P43:U46"/>
    <mergeCell ref="J43:O46"/>
    <mergeCell ref="J47:O47"/>
    <mergeCell ref="C43:C46"/>
    <mergeCell ref="J48:O48"/>
    <mergeCell ref="D49:I49"/>
    <mergeCell ref="P448:Q448"/>
    <mergeCell ref="R391:S391"/>
    <mergeCell ref="A459:K460"/>
    <mergeCell ref="N388:O390"/>
    <mergeCell ref="N405:O405"/>
    <mergeCell ref="L424:M426"/>
    <mergeCell ref="N437:O437"/>
    <mergeCell ref="E453:K453"/>
    <mergeCell ref="L388:M390"/>
    <mergeCell ref="L391:M391"/>
    <mergeCell ref="B388:B390"/>
    <mergeCell ref="C388:C390"/>
    <mergeCell ref="D388:D390"/>
    <mergeCell ref="C178:C179"/>
    <mergeCell ref="N171:O171"/>
    <mergeCell ref="E176:K176"/>
    <mergeCell ref="E247:K247"/>
    <mergeCell ref="E252:K252"/>
    <mergeCell ref="E203:K203"/>
    <mergeCell ref="E206:K206"/>
    <mergeCell ref="R434:S434"/>
    <mergeCell ref="L199:M199"/>
    <mergeCell ref="L200:M200"/>
    <mergeCell ref="E238:K238"/>
    <mergeCell ref="E201:K202"/>
    <mergeCell ref="L201:M202"/>
    <mergeCell ref="L206:M206"/>
    <mergeCell ref="E251:K251"/>
    <mergeCell ref="L251:M251"/>
    <mergeCell ref="L238:M238"/>
    <mergeCell ref="P277:Q277"/>
    <mergeCell ref="E269:K269"/>
    <mergeCell ref="J49:O49"/>
    <mergeCell ref="P47:U47"/>
    <mergeCell ref="P48:U48"/>
    <mergeCell ref="P49:U49"/>
    <mergeCell ref="P51:U51"/>
    <mergeCell ref="L117:M119"/>
    <mergeCell ref="N121:O122"/>
    <mergeCell ref="E121:K122"/>
    <mergeCell ref="L354:M354"/>
    <mergeCell ref="L285:M285"/>
    <mergeCell ref="L372:M372"/>
    <mergeCell ref="T400:U400"/>
    <mergeCell ref="R398:S398"/>
    <mergeCell ref="R383:S383"/>
    <mergeCell ref="T329:U329"/>
    <mergeCell ref="R325:S325"/>
    <mergeCell ref="T378:U378"/>
    <mergeCell ref="T364:U364"/>
    <mergeCell ref="T453:U453"/>
    <mergeCell ref="R384:S384"/>
    <mergeCell ref="L453:M453"/>
    <mergeCell ref="R453:S453"/>
    <mergeCell ref="P437:Q437"/>
    <mergeCell ref="P388:Q390"/>
    <mergeCell ref="R432:S432"/>
    <mergeCell ref="R414:S414"/>
    <mergeCell ref="R411:S411"/>
    <mergeCell ref="T411:U411"/>
    <mergeCell ref="T402:U402"/>
    <mergeCell ref="T401:U401"/>
    <mergeCell ref="T405:U405"/>
    <mergeCell ref="R402:S402"/>
    <mergeCell ref="T403:U403"/>
    <mergeCell ref="T408:U408"/>
    <mergeCell ref="R404:S404"/>
    <mergeCell ref="R405:S405"/>
    <mergeCell ref="R406:S406"/>
    <mergeCell ref="T406:U406"/>
    <mergeCell ref="P438:Q438"/>
    <mergeCell ref="P440:Q440"/>
    <mergeCell ref="V205:W205"/>
    <mergeCell ref="V388:W390"/>
    <mergeCell ref="R351:S353"/>
    <mergeCell ref="R392:S392"/>
    <mergeCell ref="T392:U392"/>
    <mergeCell ref="T348:U348"/>
    <mergeCell ref="T415:U415"/>
    <mergeCell ref="T424:U426"/>
    <mergeCell ref="A6:G6"/>
    <mergeCell ref="A7:G7"/>
    <mergeCell ref="L189:M189"/>
    <mergeCell ref="N189:O189"/>
    <mergeCell ref="L254:M254"/>
    <mergeCell ref="N254:O254"/>
    <mergeCell ref="N251:O251"/>
    <mergeCell ref="D43:I46"/>
    <mergeCell ref="D47:I47"/>
    <mergeCell ref="D48:I48"/>
    <mergeCell ref="T450:U450"/>
    <mergeCell ref="E93:K93"/>
    <mergeCell ref="L93:M93"/>
    <mergeCell ref="N93:O93"/>
    <mergeCell ref="P93:Q93"/>
    <mergeCell ref="R93:S93"/>
    <mergeCell ref="L450:M450"/>
    <mergeCell ref="N450:O450"/>
    <mergeCell ref="L278:M278"/>
    <mergeCell ref="N270:O270"/>
    <mergeCell ref="R277:S277"/>
    <mergeCell ref="R278:S278"/>
    <mergeCell ref="P269:Q269"/>
    <mergeCell ref="E277:K277"/>
    <mergeCell ref="L276:M276"/>
    <mergeCell ref="R269:S269"/>
    <mergeCell ref="E276:K276"/>
    <mergeCell ref="L270:M270"/>
    <mergeCell ref="L269:M269"/>
    <mergeCell ref="N278:O278"/>
    <mergeCell ref="N283:O283"/>
    <mergeCell ref="P283:Q283"/>
    <mergeCell ref="T93:U93"/>
    <mergeCell ref="E270:K270"/>
    <mergeCell ref="T270:U270"/>
    <mergeCell ref="T278:U278"/>
    <mergeCell ref="E199:K199"/>
    <mergeCell ref="R283:S283"/>
    <mergeCell ref="P278:Q278"/>
    <mergeCell ref="P281:Q281"/>
    <mergeCell ref="R282:S282"/>
    <mergeCell ref="P355:Q355"/>
    <mergeCell ref="R355:S355"/>
    <mergeCell ref="T355:U355"/>
    <mergeCell ref="T288:U288"/>
    <mergeCell ref="P345:Q345"/>
    <mergeCell ref="T333:U333"/>
    <mergeCell ref="P287:Q287"/>
    <mergeCell ref="R335:S335"/>
    <mergeCell ref="T335:U335"/>
    <mergeCell ref="L368:M368"/>
    <mergeCell ref="N368:O368"/>
    <mergeCell ref="P368:Q368"/>
    <mergeCell ref="R368:S368"/>
    <mergeCell ref="T368:U368"/>
    <mergeCell ref="E369:K369"/>
    <mergeCell ref="L369:M369"/>
    <mergeCell ref="N369:O369"/>
    <mergeCell ref="P369:Q369"/>
    <mergeCell ref="R369:S369"/>
    <mergeCell ref="P370:Q370"/>
    <mergeCell ref="R370:S370"/>
    <mergeCell ref="T370:U370"/>
    <mergeCell ref="P397:Q397"/>
    <mergeCell ref="R397:S397"/>
    <mergeCell ref="T397:U397"/>
    <mergeCell ref="T381:U381"/>
    <mergeCell ref="T385:U385"/>
    <mergeCell ref="R372:S372"/>
    <mergeCell ref="T379:U379"/>
    <mergeCell ref="E397:K397"/>
    <mergeCell ref="L397:M397"/>
    <mergeCell ref="N397:O397"/>
    <mergeCell ref="L371:M371"/>
    <mergeCell ref="N371:O371"/>
    <mergeCell ref="P371:Q371"/>
    <mergeCell ref="N382:O382"/>
    <mergeCell ref="L394:M394"/>
    <mergeCell ref="N394:O394"/>
    <mergeCell ref="E395:K395"/>
    <mergeCell ref="E396:K396"/>
    <mergeCell ref="L396:M396"/>
    <mergeCell ref="N396:O396"/>
    <mergeCell ref="P396:Q396"/>
    <mergeCell ref="R396:S396"/>
    <mergeCell ref="T396:U396"/>
    <mergeCell ref="P413:Q413"/>
    <mergeCell ref="R413:S413"/>
    <mergeCell ref="T413:U413"/>
    <mergeCell ref="V371:W371"/>
    <mergeCell ref="V355:W355"/>
    <mergeCell ref="V413:W413"/>
    <mergeCell ref="R371:S371"/>
    <mergeCell ref="T371:U371"/>
    <mergeCell ref="T391:U391"/>
    <mergeCell ref="T369:U369"/>
    <mergeCell ref="V288:W288"/>
    <mergeCell ref="V396:W396"/>
    <mergeCell ref="V362:W362"/>
    <mergeCell ref="V378:W378"/>
    <mergeCell ref="V289:W289"/>
    <mergeCell ref="V290:W290"/>
    <mergeCell ref="V291:W291"/>
    <mergeCell ref="V293:W293"/>
    <mergeCell ref="V294:W294"/>
    <mergeCell ref="V295:W295"/>
    <mergeCell ref="V335:W335"/>
    <mergeCell ref="V283:W283"/>
    <mergeCell ref="V368:W368"/>
    <mergeCell ref="V369:W369"/>
    <mergeCell ref="V370:W370"/>
    <mergeCell ref="R362:S362"/>
    <mergeCell ref="T362:U362"/>
    <mergeCell ref="T283:U283"/>
    <mergeCell ref="V286:W286"/>
    <mergeCell ref="V287:W287"/>
    <mergeCell ref="P270:Q270"/>
    <mergeCell ref="E198:K198"/>
    <mergeCell ref="L198:M198"/>
    <mergeCell ref="N198:O198"/>
    <mergeCell ref="P198:Q198"/>
    <mergeCell ref="R198:S198"/>
    <mergeCell ref="R270:S270"/>
    <mergeCell ref="E200:K200"/>
    <mergeCell ref="E243:K243"/>
    <mergeCell ref="L243:M243"/>
    <mergeCell ref="A195:A197"/>
    <mergeCell ref="B195:B197"/>
    <mergeCell ref="C195:C197"/>
    <mergeCell ref="D195:D197"/>
    <mergeCell ref="E195:K197"/>
    <mergeCell ref="V198:W198"/>
    <mergeCell ref="N195:O197"/>
    <mergeCell ref="P195:Q197"/>
    <mergeCell ref="R195:S197"/>
    <mergeCell ref="T195:U19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senadm</dc:creator>
  <cp:keywords/>
  <dc:description/>
  <cp:lastModifiedBy>azrai</cp:lastModifiedBy>
  <cp:lastPrinted>2018-03-29T06:15:47Z</cp:lastPrinted>
  <dcterms:created xsi:type="dcterms:W3CDTF">2013-08-12T08:53:48Z</dcterms:created>
  <dcterms:modified xsi:type="dcterms:W3CDTF">2018-03-29T06:17:18Z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